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G:\Projektabteilung\Referenzmittel\02_Prüfung\Referenzmittelberechnung_Tools\"/>
    </mc:Choice>
  </mc:AlternateContent>
  <xr:revisionPtr revIDLastSave="0" documentId="13_ncr:1_{7BF744BD-1846-4A0D-8E28-24FE0ED2EAD2}" xr6:coauthVersionLast="47" xr6:coauthVersionMax="47" xr10:uidLastSave="{00000000-0000-0000-0000-000000000000}"/>
  <bookViews>
    <workbookView xWindow="28680" yWindow="-120" windowWidth="29040" windowHeight="15720" xr2:uid="{E0FA3284-CCFB-4F05-BF83-F0613A176321}"/>
  </bookViews>
  <sheets>
    <sheet name="Referenzmittel" sheetId="1" r:id="rId1"/>
    <sheet name="Festivals" sheetId="4" r:id="rId2"/>
    <sheet name="Formel" sheetId="2" state="hidden" r:id="rId3"/>
    <sheet name="Diagramm1" sheetId="3" state="hidden" r:id="rId4"/>
  </sheets>
  <definedNames>
    <definedName name="_Hlk182989915" localSheetId="1">Festivals!$C$77</definedName>
    <definedName name="Abschlag">Referenzmittel!#REF!</definedName>
    <definedName name="_xlnm.Print_Area" localSheetId="1">Festivals!$A$1:$E$131</definedName>
    <definedName name="_xlnm.Print_Area" localSheetId="0">Referenzmittel!$A$1:$G$49</definedName>
    <definedName name="_xlnm.Print_Titles" localSheetId="1">Festivals!$5:$6</definedName>
    <definedName name="Erhöhte_Referenzmittel_in_Euro_Gesamt_max._800_000">Referenzmittel!#REF!</definedName>
    <definedName name="OLE_LINK1" localSheetId="1">Festivals!$E$121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L12" i="1" l="1"/>
  <c r="L13" i="1"/>
  <c r="L14" i="1"/>
  <c r="M15" i="1" s="1"/>
  <c r="L15" i="1" s="1"/>
  <c r="M17" i="1" l="1"/>
  <c r="K27" i="1"/>
  <c r="L17" i="1" l="1"/>
  <c r="E227" i="2"/>
  <c r="B227" i="2"/>
  <c r="A6" i="2"/>
  <c r="E5" i="2"/>
  <c r="B5" i="2"/>
  <c r="G149" i="4"/>
  <c r="G148" i="4"/>
  <c r="G147" i="4"/>
  <c r="G146" i="4"/>
  <c r="G145" i="4"/>
  <c r="G144" i="4"/>
  <c r="G143" i="4"/>
  <c r="G142" i="4"/>
  <c r="G141" i="4"/>
  <c r="G140" i="4"/>
  <c r="B40" i="1"/>
  <c r="D5" i="1"/>
  <c r="L18" i="1" l="1"/>
  <c r="K18" i="1" s="1"/>
  <c r="E6" i="2"/>
  <c r="A7" i="2"/>
  <c r="B6" i="2"/>
  <c r="F34" i="1" l="1"/>
  <c r="B34" i="1" s="1"/>
  <c r="F35" i="1"/>
  <c r="B35" i="1" s="1"/>
  <c r="A8" i="2"/>
  <c r="B7" i="2"/>
  <c r="C7" i="2" s="1"/>
  <c r="E7" i="2"/>
  <c r="F37" i="1" l="1"/>
  <c r="F39" i="1" s="1"/>
  <c r="B8" i="2"/>
  <c r="C8" i="2" s="1"/>
  <c r="A9" i="2"/>
  <c r="E8" i="2"/>
  <c r="F40" i="1"/>
  <c r="A10" i="2" l="1"/>
  <c r="E9" i="2"/>
  <c r="B9" i="2"/>
  <c r="C9" i="2" s="1"/>
  <c r="A11" i="2" l="1"/>
  <c r="E10" i="2"/>
  <c r="B10" i="2"/>
  <c r="C10" i="2" s="1"/>
  <c r="A12" i="2" l="1"/>
  <c r="E11" i="2"/>
  <c r="B11" i="2"/>
  <c r="C11" i="2" s="1"/>
  <c r="E12" i="2" l="1"/>
  <c r="B12" i="2"/>
  <c r="C12" i="2" s="1"/>
  <c r="A13" i="2"/>
  <c r="A14" i="2" l="1"/>
  <c r="E13" i="2"/>
  <c r="B13" i="2"/>
  <c r="C13" i="2" s="1"/>
  <c r="A15" i="2" l="1"/>
  <c r="B14" i="2"/>
  <c r="C14" i="2" s="1"/>
  <c r="E14" i="2"/>
  <c r="A16" i="2" l="1"/>
  <c r="E15" i="2"/>
  <c r="B15" i="2"/>
  <c r="C15" i="2" s="1"/>
  <c r="E16" i="2" l="1"/>
  <c r="B16" i="2"/>
  <c r="C16" i="2" s="1"/>
  <c r="A17" i="2"/>
  <c r="A18" i="2" l="1"/>
  <c r="B17" i="2"/>
  <c r="C17" i="2" s="1"/>
  <c r="E17" i="2"/>
  <c r="A19" i="2" l="1"/>
  <c r="E18" i="2"/>
  <c r="B18" i="2"/>
  <c r="C18" i="2" s="1"/>
  <c r="A20" i="2" l="1"/>
  <c r="E19" i="2"/>
  <c r="B19" i="2"/>
  <c r="C19" i="2" s="1"/>
  <c r="A21" i="2" l="1"/>
  <c r="B20" i="2"/>
  <c r="C20" i="2" s="1"/>
  <c r="E20" i="2"/>
  <c r="A22" i="2" l="1"/>
  <c r="E21" i="2"/>
  <c r="B21" i="2"/>
  <c r="C21" i="2" s="1"/>
  <c r="A23" i="2" l="1"/>
  <c r="E22" i="2"/>
  <c r="B22" i="2"/>
  <c r="C22" i="2" s="1"/>
  <c r="A24" i="2" l="1"/>
  <c r="B23" i="2"/>
  <c r="C23" i="2" s="1"/>
  <c r="E23" i="2"/>
  <c r="E24" i="2" l="1"/>
  <c r="B24" i="2"/>
  <c r="C24" i="2" s="1"/>
  <c r="A25" i="2"/>
  <c r="A26" i="2" l="1"/>
  <c r="B25" i="2"/>
  <c r="C25" i="2" s="1"/>
  <c r="E25" i="2"/>
  <c r="A27" i="2" l="1"/>
  <c r="E26" i="2"/>
  <c r="B26" i="2"/>
  <c r="C26" i="2" s="1"/>
  <c r="A28" i="2" l="1"/>
  <c r="B27" i="2"/>
  <c r="C27" i="2" s="1"/>
  <c r="E27" i="2"/>
  <c r="A29" i="2" l="1"/>
  <c r="E28" i="2"/>
  <c r="B28" i="2"/>
  <c r="C28" i="2" s="1"/>
  <c r="A30" i="2" l="1"/>
  <c r="B29" i="2"/>
  <c r="C29" i="2" s="1"/>
  <c r="E29" i="2"/>
  <c r="A31" i="2" l="1"/>
  <c r="B30" i="2"/>
  <c r="C30" i="2" s="1"/>
  <c r="E30" i="2"/>
  <c r="A32" i="2" l="1"/>
  <c r="B31" i="2"/>
  <c r="C31" i="2" s="1"/>
  <c r="E31" i="2"/>
  <c r="A33" i="2" l="1"/>
  <c r="E32" i="2"/>
  <c r="B32" i="2"/>
  <c r="C32" i="2" s="1"/>
  <c r="A34" i="2" l="1"/>
  <c r="B33" i="2"/>
  <c r="C33" i="2" s="1"/>
  <c r="E33" i="2"/>
  <c r="B34" i="2" l="1"/>
  <c r="C34" i="2" s="1"/>
  <c r="E34" i="2"/>
  <c r="A35" i="2"/>
  <c r="A36" i="2" l="1"/>
  <c r="B35" i="2"/>
  <c r="C35" i="2" s="1"/>
  <c r="E35" i="2"/>
  <c r="E36" i="2" l="1"/>
  <c r="B36" i="2"/>
  <c r="C36" i="2" s="1"/>
  <c r="A37" i="2"/>
  <c r="A38" i="2" l="1"/>
  <c r="B37" i="2"/>
  <c r="C37" i="2" s="1"/>
  <c r="E37" i="2"/>
  <c r="A39" i="2" l="1"/>
  <c r="E38" i="2"/>
  <c r="B38" i="2"/>
  <c r="C38" i="2" s="1"/>
  <c r="A40" i="2" l="1"/>
  <c r="B39" i="2"/>
  <c r="C39" i="2" s="1"/>
  <c r="E39" i="2"/>
  <c r="E40" i="2" l="1"/>
  <c r="A41" i="2"/>
  <c r="B40" i="2"/>
  <c r="C40" i="2" s="1"/>
  <c r="A42" i="2" l="1"/>
  <c r="B41" i="2"/>
  <c r="C41" i="2" s="1"/>
  <c r="E41" i="2"/>
  <c r="A43" i="2" l="1"/>
  <c r="E42" i="2"/>
  <c r="B42" i="2"/>
  <c r="C42" i="2" s="1"/>
  <c r="A44" i="2" l="1"/>
  <c r="B43" i="2"/>
  <c r="C43" i="2" s="1"/>
  <c r="E43" i="2"/>
  <c r="E44" i="2" l="1"/>
  <c r="B44" i="2"/>
  <c r="C44" i="2" s="1"/>
  <c r="A45" i="2"/>
  <c r="A46" i="2" l="1"/>
  <c r="B45" i="2"/>
  <c r="C45" i="2" s="1"/>
  <c r="E45" i="2"/>
  <c r="A47" i="2" l="1"/>
  <c r="B46" i="2"/>
  <c r="C46" i="2" s="1"/>
  <c r="E46" i="2"/>
  <c r="A48" i="2" l="1"/>
  <c r="B47" i="2"/>
  <c r="C47" i="2" s="1"/>
  <c r="E47" i="2"/>
  <c r="A49" i="2" l="1"/>
  <c r="E48" i="2"/>
  <c r="B48" i="2"/>
  <c r="C48" i="2" s="1"/>
  <c r="A50" i="2" l="1"/>
  <c r="B49" i="2"/>
  <c r="C49" i="2" s="1"/>
  <c r="E49" i="2"/>
  <c r="B50" i="2" l="1"/>
  <c r="C50" i="2" s="1"/>
  <c r="A51" i="2"/>
  <c r="E50" i="2"/>
  <c r="A52" i="2" l="1"/>
  <c r="B51" i="2"/>
  <c r="C51" i="2" s="1"/>
  <c r="E51" i="2"/>
  <c r="E52" i="2" l="1"/>
  <c r="B52" i="2"/>
  <c r="C52" i="2" s="1"/>
  <c r="A53" i="2"/>
  <c r="A54" i="2" l="1"/>
  <c r="B53" i="2"/>
  <c r="C53" i="2" s="1"/>
  <c r="E53" i="2"/>
  <c r="E54" i="2" l="1"/>
  <c r="B54" i="2"/>
  <c r="C54" i="2" s="1"/>
  <c r="A55" i="2"/>
  <c r="A56" i="2" l="1"/>
  <c r="B55" i="2"/>
  <c r="C55" i="2" s="1"/>
  <c r="E55" i="2"/>
  <c r="E56" i="2" l="1"/>
  <c r="A57" i="2"/>
  <c r="B56" i="2"/>
  <c r="C56" i="2" s="1"/>
  <c r="A58" i="2" l="1"/>
  <c r="B57" i="2"/>
  <c r="C57" i="2" s="1"/>
  <c r="E57" i="2"/>
  <c r="E58" i="2" l="1"/>
  <c r="A59" i="2"/>
  <c r="B58" i="2"/>
  <c r="C58" i="2" s="1"/>
  <c r="A60" i="2" l="1"/>
  <c r="B59" i="2"/>
  <c r="C59" i="2" s="1"/>
  <c r="E59" i="2"/>
  <c r="B60" i="2" l="1"/>
  <c r="C60" i="2" s="1"/>
  <c r="A61" i="2"/>
  <c r="E60" i="2"/>
  <c r="E61" i="2" l="1"/>
  <c r="A62" i="2"/>
  <c r="B61" i="2"/>
  <c r="C61" i="2" s="1"/>
  <c r="E62" i="2" l="1"/>
  <c r="A63" i="2"/>
  <c r="B62" i="2"/>
  <c r="C62" i="2" s="1"/>
  <c r="A64" i="2" l="1"/>
  <c r="B63" i="2"/>
  <c r="C63" i="2" s="1"/>
  <c r="E63" i="2"/>
  <c r="A65" i="2" l="1"/>
  <c r="E64" i="2"/>
  <c r="B64" i="2"/>
  <c r="C64" i="2" s="1"/>
  <c r="A66" i="2" l="1"/>
  <c r="E65" i="2"/>
  <c r="B65" i="2"/>
  <c r="C65" i="2" s="1"/>
  <c r="B66" i="2" l="1"/>
  <c r="C66" i="2" s="1"/>
  <c r="E66" i="2"/>
  <c r="A67" i="2"/>
  <c r="B67" i="2" l="1"/>
  <c r="C67" i="2" s="1"/>
  <c r="E67" i="2"/>
  <c r="A68" i="2"/>
  <c r="E68" i="2" l="1"/>
  <c r="A69" i="2"/>
  <c r="B68" i="2"/>
  <c r="C68" i="2" s="1"/>
  <c r="E69" i="2" l="1"/>
  <c r="A70" i="2"/>
  <c r="B69" i="2"/>
  <c r="C69" i="2" s="1"/>
  <c r="E70" i="2" l="1"/>
  <c r="B70" i="2"/>
  <c r="C70" i="2" s="1"/>
  <c r="A71" i="2"/>
  <c r="E71" i="2" l="1"/>
  <c r="A72" i="2"/>
  <c r="B71" i="2"/>
  <c r="C71" i="2" s="1"/>
  <c r="E72" i="2" l="1"/>
  <c r="B72" i="2"/>
  <c r="C72" i="2" s="1"/>
  <c r="A73" i="2"/>
  <c r="A74" i="2" l="1"/>
  <c r="B73" i="2"/>
  <c r="C73" i="2" s="1"/>
  <c r="E73" i="2"/>
  <c r="E74" i="2" l="1"/>
  <c r="A75" i="2"/>
  <c r="B74" i="2"/>
  <c r="C74" i="2" s="1"/>
  <c r="B75" i="2" l="1"/>
  <c r="C75" i="2" s="1"/>
  <c r="E75" i="2"/>
  <c r="A76" i="2"/>
  <c r="E76" i="2" l="1"/>
  <c r="A77" i="2"/>
  <c r="B76" i="2"/>
  <c r="C76" i="2" s="1"/>
  <c r="E77" i="2" l="1"/>
  <c r="A78" i="2"/>
  <c r="B77" i="2"/>
  <c r="C77" i="2" s="1"/>
  <c r="E78" i="2" l="1"/>
  <c r="B78" i="2"/>
  <c r="C78" i="2" s="1"/>
  <c r="A79" i="2"/>
  <c r="A80" i="2" l="1"/>
  <c r="B79" i="2"/>
  <c r="C79" i="2" s="1"/>
  <c r="E79" i="2"/>
  <c r="E80" i="2" l="1"/>
  <c r="B80" i="2"/>
  <c r="C80" i="2" s="1"/>
  <c r="A81" i="2"/>
  <c r="A82" i="2" l="1"/>
  <c r="B81" i="2"/>
  <c r="C81" i="2" s="1"/>
  <c r="E81" i="2"/>
  <c r="E82" i="2" l="1"/>
  <c r="A83" i="2"/>
  <c r="B82" i="2"/>
  <c r="C82" i="2" s="1"/>
  <c r="B83" i="2" l="1"/>
  <c r="C83" i="2" s="1"/>
  <c r="E83" i="2"/>
  <c r="A84" i="2"/>
  <c r="E84" i="2" l="1"/>
  <c r="A85" i="2"/>
  <c r="B84" i="2"/>
  <c r="C84" i="2" s="1"/>
  <c r="E85" i="2" l="1"/>
  <c r="A86" i="2"/>
  <c r="B85" i="2"/>
  <c r="C85" i="2" s="1"/>
  <c r="E86" i="2" l="1"/>
  <c r="B86" i="2"/>
  <c r="C86" i="2" s="1"/>
  <c r="A87" i="2"/>
  <c r="E87" i="2" l="1"/>
  <c r="B87" i="2"/>
  <c r="C87" i="2" s="1"/>
  <c r="A88" i="2"/>
  <c r="E88" i="2" l="1"/>
  <c r="B88" i="2"/>
  <c r="C88" i="2" s="1"/>
  <c r="A89" i="2"/>
  <c r="A90" i="2" l="1"/>
  <c r="B89" i="2"/>
  <c r="C89" i="2" s="1"/>
  <c r="E89" i="2"/>
  <c r="E90" i="2" l="1"/>
  <c r="A91" i="2"/>
  <c r="B90" i="2"/>
  <c r="C90" i="2" s="1"/>
  <c r="B91" i="2" l="1"/>
  <c r="C91" i="2" s="1"/>
  <c r="E91" i="2"/>
  <c r="A92" i="2"/>
  <c r="E92" i="2" l="1"/>
  <c r="A93" i="2"/>
  <c r="B92" i="2"/>
  <c r="C92" i="2" s="1"/>
  <c r="E93" i="2" l="1"/>
  <c r="B93" i="2"/>
  <c r="C93" i="2" s="1"/>
  <c r="A94" i="2"/>
  <c r="E94" i="2" l="1"/>
  <c r="B94" i="2"/>
  <c r="C94" i="2" s="1"/>
  <c r="A95" i="2"/>
  <c r="A96" i="2" l="1"/>
  <c r="E95" i="2"/>
  <c r="B95" i="2"/>
  <c r="C95" i="2" s="1"/>
  <c r="E96" i="2" l="1"/>
  <c r="B96" i="2"/>
  <c r="C96" i="2" s="1"/>
  <c r="A97" i="2"/>
  <c r="A98" i="2" l="1"/>
  <c r="B97" i="2"/>
  <c r="C97" i="2" s="1"/>
  <c r="E97" i="2"/>
  <c r="E98" i="2" l="1"/>
  <c r="A99" i="2"/>
  <c r="B98" i="2"/>
  <c r="C98" i="2" s="1"/>
  <c r="B99" i="2" l="1"/>
  <c r="C99" i="2" s="1"/>
  <c r="E99" i="2"/>
  <c r="A100" i="2"/>
  <c r="E100" i="2" l="1"/>
  <c r="A101" i="2"/>
  <c r="B100" i="2"/>
  <c r="C100" i="2" s="1"/>
  <c r="E101" i="2" l="1"/>
  <c r="A102" i="2"/>
  <c r="B101" i="2"/>
  <c r="C101" i="2" s="1"/>
  <c r="E102" i="2" l="1"/>
  <c r="B102" i="2"/>
  <c r="C102" i="2" s="1"/>
  <c r="A103" i="2"/>
  <c r="A104" i="2" l="1"/>
  <c r="E103" i="2"/>
  <c r="B103" i="2"/>
  <c r="C103" i="2" s="1"/>
  <c r="E104" i="2" l="1"/>
  <c r="B104" i="2"/>
  <c r="C104" i="2" s="1"/>
  <c r="A105" i="2"/>
  <c r="A106" i="2" l="1"/>
  <c r="B105" i="2"/>
  <c r="C105" i="2" s="1"/>
  <c r="E105" i="2"/>
  <c r="E106" i="2" l="1"/>
  <c r="A107" i="2"/>
  <c r="B106" i="2"/>
  <c r="C106" i="2" s="1"/>
  <c r="B107" i="2" l="1"/>
  <c r="C107" i="2" s="1"/>
  <c r="E107" i="2"/>
  <c r="A108" i="2"/>
  <c r="E108" i="2" l="1"/>
  <c r="A109" i="2"/>
  <c r="B108" i="2"/>
  <c r="C108" i="2" s="1"/>
  <c r="E109" i="2" l="1"/>
  <c r="A110" i="2"/>
  <c r="B109" i="2"/>
  <c r="C109" i="2" s="1"/>
  <c r="E110" i="2" l="1"/>
  <c r="B110" i="2"/>
  <c r="C110" i="2" s="1"/>
  <c r="A111" i="2"/>
  <c r="A112" i="2" l="1"/>
  <c r="E111" i="2"/>
  <c r="B111" i="2"/>
  <c r="C111" i="2" s="1"/>
  <c r="E112" i="2" l="1"/>
  <c r="B112" i="2"/>
  <c r="C112" i="2" s="1"/>
  <c r="A113" i="2"/>
  <c r="A114" i="2" l="1"/>
  <c r="B113" i="2"/>
  <c r="C113" i="2" s="1"/>
  <c r="E113" i="2"/>
  <c r="E114" i="2" l="1"/>
  <c r="B114" i="2"/>
  <c r="C114" i="2" s="1"/>
  <c r="A115" i="2"/>
  <c r="B115" i="2" l="1"/>
  <c r="C115" i="2" s="1"/>
  <c r="E115" i="2"/>
  <c r="A116" i="2"/>
  <c r="E116" i="2" l="1"/>
  <c r="A117" i="2"/>
  <c r="B116" i="2"/>
  <c r="C116" i="2" s="1"/>
  <c r="E117" i="2" l="1"/>
  <c r="A118" i="2"/>
  <c r="B117" i="2"/>
  <c r="C117" i="2" s="1"/>
  <c r="E118" i="2" l="1"/>
  <c r="B118" i="2"/>
  <c r="C118" i="2" s="1"/>
  <c r="A119" i="2"/>
  <c r="A120" i="2" l="1"/>
  <c r="E119" i="2"/>
  <c r="B119" i="2"/>
  <c r="C119" i="2" s="1"/>
  <c r="E120" i="2" l="1"/>
  <c r="B120" i="2"/>
  <c r="C120" i="2" s="1"/>
  <c r="A121" i="2"/>
  <c r="A122" i="2" l="1"/>
  <c r="B121" i="2"/>
  <c r="C121" i="2" s="1"/>
  <c r="E121" i="2"/>
  <c r="E122" i="2" l="1"/>
  <c r="A123" i="2"/>
  <c r="B122" i="2"/>
  <c r="C122" i="2" s="1"/>
  <c r="B123" i="2" l="1"/>
  <c r="C123" i="2" s="1"/>
  <c r="E123" i="2"/>
  <c r="A124" i="2"/>
  <c r="E124" i="2" l="1"/>
  <c r="A125" i="2"/>
  <c r="B124" i="2"/>
  <c r="C124" i="2" s="1"/>
  <c r="E125" i="2" l="1"/>
  <c r="A126" i="2"/>
  <c r="B125" i="2"/>
  <c r="C125" i="2" s="1"/>
  <c r="E126" i="2" l="1"/>
  <c r="B126" i="2"/>
  <c r="C126" i="2" s="1"/>
  <c r="A127" i="2"/>
  <c r="B127" i="2" l="1"/>
  <c r="C127" i="2" s="1"/>
  <c r="A128" i="2"/>
  <c r="E127" i="2"/>
  <c r="E128" i="2" l="1"/>
  <c r="B128" i="2"/>
  <c r="C128" i="2" s="1"/>
  <c r="A129" i="2"/>
  <c r="A130" i="2" l="1"/>
  <c r="B129" i="2"/>
  <c r="C129" i="2" s="1"/>
  <c r="E129" i="2"/>
  <c r="E130" i="2" l="1"/>
  <c r="A131" i="2"/>
  <c r="B130" i="2"/>
  <c r="C130" i="2" s="1"/>
  <c r="B131" i="2" l="1"/>
  <c r="C131" i="2" s="1"/>
  <c r="E131" i="2"/>
  <c r="A132" i="2"/>
  <c r="E132" i="2" l="1"/>
  <c r="A133" i="2"/>
  <c r="B132" i="2"/>
  <c r="C132" i="2" s="1"/>
  <c r="E133" i="2" l="1"/>
  <c r="A134" i="2"/>
  <c r="B133" i="2"/>
  <c r="C133" i="2" s="1"/>
  <c r="E134" i="2" l="1"/>
  <c r="B134" i="2"/>
  <c r="C134" i="2" s="1"/>
  <c r="A135" i="2"/>
  <c r="E135" i="2" l="1"/>
  <c r="B135" i="2"/>
  <c r="C135" i="2" s="1"/>
  <c r="A136" i="2"/>
  <c r="E136" i="2" l="1"/>
  <c r="B136" i="2"/>
  <c r="C136" i="2" s="1"/>
  <c r="A137" i="2"/>
  <c r="A138" i="2" l="1"/>
  <c r="B137" i="2"/>
  <c r="C137" i="2" s="1"/>
  <c r="E137" i="2"/>
  <c r="E138" i="2" l="1"/>
  <c r="A139" i="2"/>
  <c r="B138" i="2"/>
  <c r="C138" i="2" s="1"/>
  <c r="B139" i="2" l="1"/>
  <c r="C139" i="2" s="1"/>
  <c r="E139" i="2"/>
  <c r="A140" i="2"/>
  <c r="E140" i="2" l="1"/>
  <c r="A141" i="2"/>
  <c r="B140" i="2"/>
  <c r="C140" i="2" s="1"/>
  <c r="E141" i="2" l="1"/>
  <c r="B141" i="2"/>
  <c r="C141" i="2" s="1"/>
  <c r="A142" i="2"/>
  <c r="E142" i="2" l="1"/>
  <c r="B142" i="2"/>
  <c r="C142" i="2" s="1"/>
  <c r="A143" i="2"/>
  <c r="A144" i="2" l="1"/>
  <c r="E143" i="2"/>
  <c r="B143" i="2"/>
  <c r="C143" i="2" s="1"/>
  <c r="E144" i="2" l="1"/>
  <c r="B144" i="2"/>
  <c r="C144" i="2" s="1"/>
  <c r="A145" i="2"/>
  <c r="A146" i="2" l="1"/>
  <c r="B145" i="2"/>
  <c r="C145" i="2" s="1"/>
  <c r="E145" i="2"/>
  <c r="E146" i="2" l="1"/>
  <c r="A147" i="2"/>
  <c r="B146" i="2"/>
  <c r="C146" i="2" s="1"/>
  <c r="B147" i="2" l="1"/>
  <c r="C147" i="2" s="1"/>
  <c r="E147" i="2"/>
  <c r="A148" i="2"/>
  <c r="E148" i="2" l="1"/>
  <c r="A149" i="2"/>
  <c r="B148" i="2"/>
  <c r="C148" i="2" s="1"/>
  <c r="E149" i="2" l="1"/>
  <c r="A150" i="2"/>
  <c r="B149" i="2"/>
  <c r="C149" i="2" s="1"/>
  <c r="E150" i="2" l="1"/>
  <c r="B150" i="2"/>
  <c r="C150" i="2" s="1"/>
  <c r="A151" i="2"/>
  <c r="A152" i="2" l="1"/>
  <c r="E151" i="2"/>
  <c r="B151" i="2"/>
  <c r="C151" i="2" s="1"/>
  <c r="E152" i="2" l="1"/>
  <c r="B152" i="2"/>
  <c r="C152" i="2" s="1"/>
  <c r="A153" i="2"/>
  <c r="A154" i="2" l="1"/>
  <c r="B153" i="2"/>
  <c r="C153" i="2" s="1"/>
  <c r="E153" i="2"/>
  <c r="E154" i="2" l="1"/>
  <c r="A155" i="2"/>
  <c r="B154" i="2"/>
  <c r="C154" i="2" s="1"/>
  <c r="B155" i="2" l="1"/>
  <c r="C155" i="2" s="1"/>
  <c r="E155" i="2"/>
  <c r="A156" i="2"/>
  <c r="E156" i="2" l="1"/>
  <c r="A157" i="2"/>
  <c r="B156" i="2"/>
  <c r="C156" i="2" s="1"/>
  <c r="E157" i="2" l="1"/>
  <c r="B157" i="2"/>
  <c r="C157" i="2" s="1"/>
  <c r="A158" i="2"/>
  <c r="E158" i="2" l="1"/>
  <c r="B158" i="2"/>
  <c r="C158" i="2" s="1"/>
  <c r="A159" i="2"/>
  <c r="A160" i="2" l="1"/>
  <c r="E159" i="2"/>
  <c r="B159" i="2"/>
  <c r="C159" i="2" s="1"/>
  <c r="E160" i="2" l="1"/>
  <c r="B160" i="2"/>
  <c r="C160" i="2" s="1"/>
  <c r="A161" i="2"/>
  <c r="A162" i="2" l="1"/>
  <c r="B161" i="2"/>
  <c r="C161" i="2" s="1"/>
  <c r="E161" i="2"/>
  <c r="E162" i="2" l="1"/>
  <c r="A163" i="2"/>
  <c r="B162" i="2"/>
  <c r="C162" i="2" s="1"/>
  <c r="B163" i="2" l="1"/>
  <c r="C163" i="2" s="1"/>
  <c r="E163" i="2"/>
  <c r="A164" i="2"/>
  <c r="E164" i="2" l="1"/>
  <c r="A165" i="2"/>
  <c r="B164" i="2"/>
  <c r="C164" i="2" s="1"/>
  <c r="E165" i="2" l="1"/>
  <c r="B165" i="2"/>
  <c r="C165" i="2" s="1"/>
  <c r="A166" i="2"/>
  <c r="E166" i="2" l="1"/>
  <c r="B166" i="2"/>
  <c r="C166" i="2" s="1"/>
  <c r="A167" i="2"/>
  <c r="A168" i="2" l="1"/>
  <c r="B167" i="2"/>
  <c r="C167" i="2" s="1"/>
  <c r="E167" i="2"/>
  <c r="E168" i="2" l="1"/>
  <c r="B168" i="2"/>
  <c r="C168" i="2" s="1"/>
  <c r="A169" i="2"/>
  <c r="A170" i="2" l="1"/>
  <c r="E169" i="2"/>
  <c r="B169" i="2"/>
  <c r="C169" i="2" s="1"/>
  <c r="E170" i="2" l="1"/>
  <c r="B170" i="2"/>
  <c r="C170" i="2" s="1"/>
  <c r="A171" i="2"/>
  <c r="E171" i="2" l="1"/>
  <c r="A172" i="2"/>
  <c r="B171" i="2"/>
  <c r="C171" i="2" s="1"/>
  <c r="E172" i="2" l="1"/>
  <c r="B172" i="2"/>
  <c r="C172" i="2" s="1"/>
  <c r="A173" i="2"/>
  <c r="E173" i="2" l="1"/>
  <c r="A174" i="2"/>
  <c r="B173" i="2"/>
  <c r="C173" i="2" s="1"/>
  <c r="E174" i="2" l="1"/>
  <c r="B174" i="2"/>
  <c r="C174" i="2" s="1"/>
  <c r="A175" i="2"/>
  <c r="B175" i="2" l="1"/>
  <c r="C175" i="2" s="1"/>
  <c r="E175" i="2"/>
  <c r="A176" i="2"/>
  <c r="E176" i="2" l="1"/>
  <c r="B176" i="2"/>
  <c r="C176" i="2" s="1"/>
  <c r="A177" i="2"/>
  <c r="A178" i="2" l="1"/>
  <c r="B177" i="2"/>
  <c r="C177" i="2" s="1"/>
  <c r="E177" i="2"/>
  <c r="E178" i="2" l="1"/>
  <c r="B178" i="2"/>
  <c r="C178" i="2" s="1"/>
  <c r="A179" i="2"/>
  <c r="A180" i="2" l="1"/>
  <c r="B179" i="2"/>
  <c r="C179" i="2" s="1"/>
  <c r="E179" i="2"/>
  <c r="E180" i="2" l="1"/>
  <c r="B180" i="2"/>
  <c r="C180" i="2" s="1"/>
  <c r="A181" i="2"/>
  <c r="A182" i="2" l="1"/>
  <c r="E181" i="2"/>
  <c r="B181" i="2"/>
  <c r="C181" i="2" s="1"/>
  <c r="E182" i="2" l="1"/>
  <c r="B182" i="2"/>
  <c r="C182" i="2" s="1"/>
  <c r="A183" i="2"/>
  <c r="A184" i="2" l="1"/>
  <c r="E183" i="2"/>
  <c r="B183" i="2"/>
  <c r="C183" i="2" s="1"/>
  <c r="E184" i="2" l="1"/>
  <c r="B184" i="2"/>
  <c r="C184" i="2" s="1"/>
  <c r="A185" i="2"/>
  <c r="E185" i="2" l="1"/>
  <c r="B185" i="2"/>
  <c r="C185" i="2" s="1"/>
  <c r="A186" i="2"/>
  <c r="E186" i="2" l="1"/>
  <c r="B186" i="2"/>
  <c r="C186" i="2" s="1"/>
  <c r="A187" i="2"/>
  <c r="E187" i="2" l="1"/>
  <c r="A188" i="2"/>
  <c r="B187" i="2"/>
  <c r="C187" i="2" s="1"/>
  <c r="E188" i="2" l="1"/>
  <c r="B188" i="2"/>
  <c r="C188" i="2" s="1"/>
  <c r="A189" i="2"/>
  <c r="E189" i="2" l="1"/>
  <c r="A190" i="2"/>
  <c r="B189" i="2"/>
  <c r="C189" i="2" s="1"/>
  <c r="E190" i="2" l="1"/>
  <c r="B190" i="2"/>
  <c r="C190" i="2" s="1"/>
  <c r="A191" i="2"/>
  <c r="B191" i="2" l="1"/>
  <c r="C191" i="2" s="1"/>
  <c r="E191" i="2"/>
  <c r="A192" i="2"/>
  <c r="E192" i="2" l="1"/>
  <c r="B192" i="2"/>
  <c r="C192" i="2" s="1"/>
  <c r="A193" i="2"/>
  <c r="A194" i="2" l="1"/>
  <c r="B193" i="2"/>
  <c r="C193" i="2" s="1"/>
  <c r="E193" i="2"/>
  <c r="E194" i="2" l="1"/>
  <c r="B194" i="2"/>
  <c r="C194" i="2" s="1"/>
  <c r="A195" i="2"/>
  <c r="A196" i="2" l="1"/>
  <c r="B195" i="2"/>
  <c r="C195" i="2" s="1"/>
  <c r="E195" i="2"/>
  <c r="E196" i="2" l="1"/>
  <c r="B196" i="2"/>
  <c r="C196" i="2" s="1"/>
  <c r="A197" i="2"/>
  <c r="A198" i="2" l="1"/>
  <c r="E197" i="2"/>
  <c r="B197" i="2"/>
  <c r="C197" i="2" s="1"/>
  <c r="E198" i="2" l="1"/>
  <c r="B198" i="2"/>
  <c r="C198" i="2" s="1"/>
  <c r="A199" i="2"/>
  <c r="A200" i="2" l="1"/>
  <c r="E199" i="2"/>
  <c r="B199" i="2"/>
  <c r="C199" i="2" s="1"/>
  <c r="E200" i="2" l="1"/>
  <c r="B200" i="2"/>
  <c r="C200" i="2" s="1"/>
  <c r="A201" i="2"/>
  <c r="B201" i="2" l="1"/>
  <c r="C201" i="2" s="1"/>
  <c r="A202" i="2"/>
  <c r="E201" i="2"/>
  <c r="E202" i="2" l="1"/>
  <c r="B202" i="2"/>
  <c r="C202" i="2" s="1"/>
  <c r="A203" i="2"/>
  <c r="E203" i="2" l="1"/>
  <c r="A204" i="2"/>
  <c r="B203" i="2"/>
  <c r="C203" i="2" s="1"/>
  <c r="E204" i="2" l="1"/>
  <c r="B204" i="2"/>
  <c r="C204" i="2" s="1"/>
  <c r="A205" i="2"/>
  <c r="E205" i="2" l="1"/>
  <c r="A206" i="2"/>
  <c r="B205" i="2"/>
  <c r="C205" i="2" s="1"/>
  <c r="E206" i="2" l="1"/>
  <c r="B206" i="2"/>
  <c r="C206" i="2" s="1"/>
  <c r="A207" i="2"/>
  <c r="B207" i="2" l="1"/>
  <c r="C207" i="2" s="1"/>
  <c r="E207" i="2"/>
  <c r="A208" i="2"/>
  <c r="E208" i="2" l="1"/>
  <c r="B208" i="2"/>
  <c r="C208" i="2" s="1"/>
  <c r="A209" i="2"/>
  <c r="A210" i="2" l="1"/>
  <c r="B209" i="2"/>
  <c r="C209" i="2" s="1"/>
  <c r="E209" i="2"/>
  <c r="E210" i="2" l="1"/>
  <c r="B210" i="2"/>
  <c r="C210" i="2" s="1"/>
  <c r="A211" i="2"/>
  <c r="A212" i="2" l="1"/>
  <c r="B211" i="2"/>
  <c r="C211" i="2" s="1"/>
  <c r="E211" i="2"/>
  <c r="E212" i="2" l="1"/>
  <c r="B212" i="2"/>
  <c r="C212" i="2" s="1"/>
  <c r="A213" i="2"/>
  <c r="A214" i="2" l="1"/>
  <c r="E213" i="2"/>
  <c r="B213" i="2"/>
  <c r="C213" i="2" s="1"/>
  <c r="E214" i="2" l="1"/>
  <c r="B214" i="2"/>
  <c r="C214" i="2" s="1"/>
  <c r="A215" i="2"/>
  <c r="A216" i="2" l="1"/>
  <c r="E215" i="2"/>
  <c r="B215" i="2"/>
  <c r="C215" i="2" s="1"/>
  <c r="E216" i="2" l="1"/>
  <c r="B216" i="2"/>
  <c r="C216" i="2" s="1"/>
  <c r="A217" i="2"/>
  <c r="B217" i="2" l="1"/>
  <c r="C217" i="2" s="1"/>
  <c r="A218" i="2"/>
  <c r="E217" i="2"/>
  <c r="E218" i="2" l="1"/>
  <c r="B218" i="2"/>
  <c r="C218" i="2" s="1"/>
  <c r="A219" i="2"/>
  <c r="E219" i="2" l="1"/>
  <c r="A220" i="2"/>
  <c r="B219" i="2"/>
  <c r="C219" i="2" s="1"/>
  <c r="E220" i="2" l="1"/>
  <c r="B220" i="2"/>
  <c r="C220" i="2" s="1"/>
  <c r="A221" i="2"/>
  <c r="E221" i="2" l="1"/>
  <c r="B221" i="2"/>
  <c r="C221" i="2" s="1"/>
  <c r="A222" i="2"/>
  <c r="E222" i="2" l="1"/>
  <c r="B222" i="2"/>
  <c r="C222" i="2" s="1"/>
  <c r="A223" i="2"/>
  <c r="B223" i="2" l="1"/>
  <c r="C223" i="2" s="1"/>
  <c r="E223" i="2"/>
  <c r="A224" i="2"/>
  <c r="A225" i="2" l="1"/>
  <c r="E224" i="2"/>
  <c r="B224" i="2"/>
  <c r="C224" i="2" s="1"/>
  <c r="E225" i="2" l="1"/>
  <c r="A226" i="2"/>
  <c r="B225" i="2"/>
  <c r="C225" i="2" s="1"/>
  <c r="E226" i="2" l="1"/>
  <c r="B226" i="2"/>
  <c r="C226" i="2" l="1"/>
  <c r="C2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tc={9DCD8634-DEC1-4DB5-89CC-72CBB5EA008A}</author>
    <author>tc={52491D6C-B422-4B77-8380-7E586A4CE0D2}</author>
    <author>tc={69880F90-0E66-45E0-AEC3-F764D08B6A63}</author>
    <author>tc={20668FC1-4EB4-45B0-99DC-38631DDC0FA9}</author>
    <author>tc={86A15748-5EAC-47A8-8D50-01B26F658A36}</author>
    <author>tc={6F75E238-7BF4-4E0A-8AB9-78B38385B93A}</author>
  </authors>
  <commentList>
    <comment ref="K13" authorId="0" shapeId="0" xr:uid="{9DCD8634-DEC1-4DB5-89CC-72CBB5EA008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Von WZ</t>
      </text>
    </comment>
    <comment ref="K14" authorId="1" shapeId="0" xr:uid="{52491D6C-B422-4B77-8380-7E586A4CE0D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Von WZ</t>
      </text>
    </comment>
    <comment ref="K18" authorId="2" shapeId="0" xr:uid="{69880F90-0E66-45E0-AEC3-F764D08B6A6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Adaptiert von HS (alte Formel gelöscht). Zielt neu auf´s Ergebnis der Voraussetzungen</t>
      </text>
    </comment>
    <comment ref="K22" authorId="3" shapeId="0" xr:uid="{20668FC1-4EB4-45B0-99DC-38631DDC0FA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Von WZ</t>
      </text>
    </comment>
    <comment ref="K27" authorId="4" shapeId="0" xr:uid="{86A15748-5EAC-47A8-8D50-01B26F658A3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Von WZ</t>
      </text>
    </comment>
    <comment ref="K30" authorId="5" shapeId="0" xr:uid="{6F75E238-7BF4-4E0A-8AB9-78B38385B93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Von WZ</t>
      </text>
    </comment>
  </commentList>
</comments>
</file>

<file path=xl/sharedStrings.xml><?xml version="1.0" encoding="utf-8"?>
<sst xmlns="http://schemas.openxmlformats.org/spreadsheetml/2006/main" count="184" uniqueCount="173">
  <si>
    <t>Referenzpunkte:</t>
  </si>
  <si>
    <t>Referenzmittel in Euro</t>
  </si>
  <si>
    <t>=WENN(D13&lt;40000;0;WENN(D13&gt;=260000;703500;WENN(D13&gt;=120000;511000+110000/80000*(D13-120000);WENN(D13&gt;=60000;401000+110000/60000*(D13-60000);WENN(D13&gt;=40000;291000+110000/20000*(D13-40000))))))</t>
  </si>
  <si>
    <t>Referenzpunkte</t>
  </si>
  <si>
    <t>FORMEL</t>
  </si>
  <si>
    <t>=WENN(A5&lt;40000;0;WENN(A5&lt;=60000;291000+(A5-40000)*110000/20000;WENN(A5&lt;=120000;401000+(A5-60000)*110000/60000;WENN(A5&lt;=260000;511000+(A5-120000)*110000/80000;703500))))</t>
  </si>
  <si>
    <r>
      <t>Angaben zu den Voraussetzungen</t>
    </r>
    <r>
      <rPr>
        <b/>
        <sz val="10"/>
        <color indexed="9"/>
        <rFont val="Verdana"/>
        <family val="2"/>
      </rPr>
      <t xml:space="preserve"> </t>
    </r>
    <r>
      <rPr>
        <sz val="8"/>
        <color indexed="43"/>
        <rFont val="Verdana"/>
        <family val="2"/>
      </rPr>
      <t>(Zutreffendes bitte ankreuzen)</t>
    </r>
  </si>
  <si>
    <t>Produktion, Regie</t>
  </si>
  <si>
    <t>Österreichischer Kinostart</t>
  </si>
  <si>
    <t>Titel des Referenzfilms</t>
  </si>
  <si>
    <t>TT.MM.JJJJ</t>
  </si>
  <si>
    <t>*)</t>
  </si>
  <si>
    <t>- Drehbuch</t>
  </si>
  <si>
    <t>- Kamera</t>
  </si>
  <si>
    <t>- Schnitt</t>
  </si>
  <si>
    <r>
      <t>Eintritte im Inland</t>
    </r>
    <r>
      <rPr>
        <sz val="11"/>
        <color indexed="9"/>
        <rFont val="Verdana"/>
        <family val="2"/>
      </rPr>
      <t/>
    </r>
  </si>
  <si>
    <t>(Basis) abgerechnet, so errechnen sich die Eintritte aus den Einnahmen geteilt durch diese Basis.</t>
  </si>
  <si>
    <t>Kinder-, Nachwuchs- od. Dokumentarfilm gem. FRL 7.(5) .................................</t>
  </si>
  <si>
    <t>(Bitte eingeben und &gt;ENTER&lt; drücken)</t>
  </si>
  <si>
    <t>Gesamt-Referenzpunkte (max. 260.000)</t>
  </si>
  <si>
    <t>Ende der Mittelbindung</t>
  </si>
  <si>
    <t>zuzüglich Zuschlag für Erfüllung des GENDER-Zielwerts</t>
  </si>
  <si>
    <t>Punkte</t>
  </si>
  <si>
    <t>FESTIVALS: Teilnahmen und Preise</t>
  </si>
  <si>
    <t>Festivals Preise - Kategorie 1 (260.000 Pkte)</t>
  </si>
  <si>
    <t>Festivals Preise - Kategorie 2 (220.000 Pkte)</t>
  </si>
  <si>
    <t>Festivals Teilnahmen - Kategorie 2 (220.000 Pkte)</t>
  </si>
  <si>
    <t>Festivals Preise - Kategorie 3 (150.000 Pkte)</t>
  </si>
  <si>
    <t>Festivals Teilnahmen - Kategorie 3 (150.000 Pkte)</t>
  </si>
  <si>
    <t>Festivals Preise - Kategorie 4 (110.000 Pkte)</t>
  </si>
  <si>
    <t>Festivals Preise - Kategorie 5 (80.000 Pkte)</t>
  </si>
  <si>
    <t>Festivals Teilnahmen - Kategorie 5 (80.000 Pkte)</t>
  </si>
  <si>
    <t>Festivals Preise - Kategorie 6 (60.000 Pkte)</t>
  </si>
  <si>
    <t>Festivals Teilnahmen - Kategorie 6 (60.000 Pkte)</t>
  </si>
  <si>
    <t>Festivals Preise - Kategorie 7 (35.000 Pkte)</t>
  </si>
  <si>
    <t>Festivals Teilnahmen - Kategorie 7 (35.000 Pkte)</t>
  </si>
  <si>
    <t>Festivals Teilnahmen - Kategorie 8 (30.000 Pkte)</t>
  </si>
  <si>
    <r>
      <t xml:space="preserve">Festival </t>
    </r>
    <r>
      <rPr>
        <sz val="11"/>
        <color indexed="9"/>
        <rFont val="Verdana"/>
        <family val="2"/>
      </rPr>
      <t>gem. Richtlinien Anlage D</t>
    </r>
  </si>
  <si>
    <r>
      <t xml:space="preserve"> Referenzfilm erfüllt GENDER-Zielwert </t>
    </r>
    <r>
      <rPr>
        <sz val="11"/>
        <color indexed="9"/>
        <rFont val="Verdana"/>
        <family val="2"/>
      </rPr>
      <t>(10%-Zuschlag gem. RL Pkt. 7.3.2.) ……</t>
    </r>
  </si>
  <si>
    <t>Anhang D</t>
  </si>
  <si>
    <t>Festivalliste</t>
  </si>
  <si>
    <t>PREISE</t>
  </si>
  <si>
    <t>TEILNAHMEN</t>
  </si>
  <si>
    <t>Kategorie</t>
  </si>
  <si>
    <t>Kategorie 4</t>
  </si>
  <si>
    <t>Kategorie 5</t>
  </si>
  <si>
    <t>Kategorie 6</t>
  </si>
  <si>
    <t>Kategorie 7</t>
  </si>
  <si>
    <t>Kategorie 8</t>
  </si>
  <si>
    <t>(Bitte auswählen, Kategorien siehe Reiter "Festivals". Bei mehreren Festivals, ist das höher wertige heranzuziehen)</t>
  </si>
  <si>
    <t>Kategorie 3</t>
  </si>
  <si>
    <r>
      <t xml:space="preserve">*) Werden pro Eintritt weniger als der durchschnittliche österreichische Kartenpreis des </t>
    </r>
    <r>
      <rPr>
        <u/>
        <sz val="10"/>
        <color rgb="FFFFFFFF"/>
        <rFont val="Verdana"/>
        <family val="2"/>
      </rPr>
      <t>Vorjahres</t>
    </r>
  </si>
  <si>
    <t>Kategorie 2</t>
  </si>
  <si>
    <r>
      <t xml:space="preserve">Erhöhte Referenzmittel in Euro </t>
    </r>
    <r>
      <rPr>
        <sz val="8"/>
        <color rgb="FFFFFFFF"/>
        <rFont val="Verdana"/>
        <family val="2"/>
      </rPr>
      <t>(max. 800 000 gesamt)</t>
    </r>
  </si>
  <si>
    <t>Kategorie 1</t>
  </si>
  <si>
    <t>federführende*r Produzent*in (delegate producer)</t>
  </si>
  <si>
    <t>- Regie</t>
  </si>
  <si>
    <t>Prozent</t>
  </si>
  <si>
    <t>JA</t>
  </si>
  <si>
    <t>NEIN</t>
  </si>
  <si>
    <t>Zielt auf Pkt. 7.6.2 ab: min 20% Beteiligung UND  3 von 4 Hauptverantw.UND  Kateg. 1 Festivall. = Anspruch</t>
  </si>
  <si>
    <t>Zielt auf Pkt. 7.6.3 ab: kein Federf/Delegate ABER 3 von 4 (MUSS)+ 60000 Besucher = ausschl. wirtschaftl. Anspruch</t>
  </si>
  <si>
    <t>österr. Mehrheitsbeteiligung an der Finanzierung und/oder federführende*r Produzent*in (delegate producer)</t>
  </si>
  <si>
    <t>Fürs Drop Down:</t>
  </si>
  <si>
    <t xml:space="preserve"> =Adaptionen HS</t>
  </si>
  <si>
    <t xml:space="preserve">Festivalliste Tab 2 adaptiert </t>
  </si>
  <si>
    <t>NEU - Eingefügt inkl. Berechnung L15/M15 bzgn. auf Pkt. 7.6.2 / 20% Beteiligung</t>
  </si>
  <si>
    <t>eingefügt: bildet Pkt 7.7 ab, denn bei "NEIN" muss das Ganze in AR und wäre max. zu 50% förderbar:</t>
  </si>
  <si>
    <t>Adaption Formel und Text</t>
  </si>
  <si>
    <t>Wurde das Projekt vom Filminstitut in der Herstellung gefördert (Projekt-und/oder Referenzfilmförderung)?</t>
  </si>
  <si>
    <t>Kartenpreise adaptiert</t>
  </si>
  <si>
    <t>FRL Jahr adaptiert</t>
  </si>
  <si>
    <r>
      <t xml:space="preserve">gem. RL 7.6.2: finanzielle Beteiligung </t>
    </r>
    <r>
      <rPr>
        <i/>
        <sz val="10"/>
        <color rgb="FFFFFF99"/>
        <rFont val="Verdana"/>
        <family val="2"/>
      </rPr>
      <t>(Bitte eingeben)</t>
    </r>
  </si>
  <si>
    <t>Hauptverantwortung in mind. 3 der 4 nachfolgenden Bereiche von Personen mit Staatsangehörigkeit und/oder Wohnsitz in EU/EWR/CH</t>
  </si>
  <si>
    <r>
      <t xml:space="preserve">R e f e r e n z m i t t e l b e r e c h n u n g  
</t>
    </r>
    <r>
      <rPr>
        <b/>
        <sz val="10"/>
        <color indexed="55"/>
        <rFont val="Verdana"/>
        <family val="2"/>
      </rPr>
      <t>gem. Förderungsrichtlinien Jänner 2025</t>
    </r>
  </si>
  <si>
    <t>Durchschnittlicher Kartenpreis 2023 &amp; 2024: 9,49 €</t>
  </si>
  <si>
    <t>Förderungsrichtlinien Stand 1.1.2025</t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</si>
  <si>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BERLIN</t>
    </r>
    <r>
      <rPr>
        <sz val="11"/>
        <color rgb="FF000000"/>
        <rFont val="Arial"/>
        <family val="2"/>
      </rPr>
      <t>,</t>
    </r>
    <r>
      <rPr>
        <b/>
        <sz val="11"/>
        <color rgb="FF000000"/>
        <rFont val="Arial"/>
        <family val="2"/>
      </rPr>
      <t xml:space="preserve"> CANNES</t>
    </r>
    <r>
      <rPr>
        <sz val="11"/>
        <color rgb="FF000000"/>
        <rFont val="Arial"/>
        <family val="2"/>
      </rPr>
      <t>,</t>
    </r>
    <r>
      <rPr>
        <b/>
        <sz val="11"/>
        <color rgb="FF000000"/>
        <rFont val="Arial"/>
        <family val="2"/>
      </rPr>
      <t xml:space="preserve"> VENEDIG</t>
    </r>
    <r>
      <rPr>
        <sz val="11"/>
        <color rgb="FF000000"/>
        <rFont val="Arial"/>
        <family val="2"/>
      </rPr>
      <t xml:space="preserve"> </t>
    </r>
  </si>
  <si>
    <r>
      <t xml:space="preserve"> - </t>
    </r>
    <r>
      <rPr>
        <u/>
        <sz val="11"/>
        <color rgb="FF000000"/>
        <rFont val="Arial"/>
        <family val="2"/>
      </rPr>
      <t>Haupt</t>
    </r>
    <r>
      <rPr>
        <sz val="11"/>
        <color rgb="FF000000"/>
        <rFont val="Arial"/>
        <family val="2"/>
      </rPr>
      <t>wettbewerb</t>
    </r>
    <r>
      <rPr>
        <sz val="11"/>
        <color rgb="FFFF0000"/>
        <rFont val="Arial"/>
        <family val="2"/>
      </rPr>
      <t xml:space="preserve">: </t>
    </r>
    <r>
      <rPr>
        <sz val="11"/>
        <color rgb="FF000000"/>
        <rFont val="Arial"/>
        <family val="2"/>
      </rPr>
      <t>Preise der Hauptjury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</si>
  <si>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EUROPEAN FILM AWARDS</t>
    </r>
  </si>
  <si>
    <r>
      <t xml:space="preserve"> - </t>
    </r>
    <r>
      <rPr>
        <u/>
        <sz val="11"/>
        <color rgb="FF000000"/>
        <rFont val="Arial"/>
        <family val="2"/>
      </rPr>
      <t>Haupt</t>
    </r>
    <r>
      <rPr>
        <sz val="11"/>
        <color rgb="FF000000"/>
        <rFont val="Arial"/>
        <family val="2"/>
      </rPr>
      <t>preis für den besten Film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</si>
  <si>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GOLDEN GLOBES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BAFTAS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CÉSARS</t>
    </r>
    <r>
      <rPr>
        <sz val="11"/>
        <color rgb="FF000000"/>
        <rFont val="Arial"/>
        <family val="2"/>
      </rPr>
      <t xml:space="preserve"> </t>
    </r>
  </si>
  <si>
    <t xml:space="preserve"> - Best Foreign Language Film</t>
  </si>
  <si>
    <r>
      <t xml:space="preserve">- </t>
    </r>
    <r>
      <rPr>
        <u/>
        <sz val="11"/>
        <color rgb="FF000000"/>
        <rFont val="Arial"/>
        <family val="2"/>
      </rPr>
      <t>Haupt</t>
    </r>
    <r>
      <rPr>
        <sz val="11"/>
        <color rgb="FF000000"/>
        <rFont val="Arial"/>
        <family val="2"/>
      </rPr>
      <t>wettbewerb:</t>
    </r>
    <r>
      <rPr>
        <sz val="11"/>
        <color rgb="FFFF0000"/>
        <rFont val="Arial"/>
        <family val="2"/>
      </rPr>
      <t xml:space="preserve"> </t>
    </r>
    <r>
      <rPr>
        <u/>
        <sz val="11"/>
        <color rgb="FF000000"/>
        <rFont val="Arial"/>
        <family val="2"/>
      </rPr>
      <t>Haupt</t>
    </r>
    <r>
      <rPr>
        <sz val="11"/>
        <color rgb="FF000000"/>
        <rFont val="Arial"/>
        <family val="2"/>
      </rPr>
      <t>preis für den</t>
    </r>
  </si>
  <si>
    <r>
      <t xml:space="preserve">   besten Film</t>
    </r>
    <r>
      <rPr>
        <sz val="11"/>
        <color rgb="FFFF0000"/>
        <rFont val="Arial"/>
        <family val="2"/>
      </rPr>
      <t>*</t>
    </r>
    <r>
      <rPr>
        <sz val="11"/>
        <color rgb="FF000000"/>
        <rFont val="Arial"/>
        <family val="2"/>
      </rPr>
      <t xml:space="preserve"> 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</si>
  <si>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OSCARS</t>
    </r>
    <r>
      <rPr>
        <sz val="11"/>
        <color rgb="FFFF0000"/>
        <rFont val="Arial"/>
        <family val="2"/>
      </rPr>
      <t>**</t>
    </r>
    <r>
      <rPr>
        <sz val="11"/>
        <color rgb="FF000000"/>
        <rFont val="Arial"/>
        <family val="2"/>
      </rPr>
      <t xml:space="preserve"> </t>
    </r>
  </si>
  <si>
    <r>
      <t>*</t>
    </r>
    <r>
      <rPr>
        <i/>
        <sz val="9"/>
        <color rgb="FF000000"/>
        <rFont val="Arial"/>
        <family val="2"/>
      </rPr>
      <t xml:space="preserve">Berlin - Goldener Bär </t>
    </r>
    <r>
      <rPr>
        <sz val="9"/>
        <color rgb="FF000000"/>
        <rFont val="Arial"/>
        <family val="2"/>
      </rPr>
      <t xml:space="preserve">| </t>
    </r>
    <r>
      <rPr>
        <i/>
        <sz val="9"/>
        <color rgb="FF000000"/>
        <rFont val="Arial"/>
        <family val="2"/>
      </rPr>
      <t xml:space="preserve">Cannes - Palme d’or </t>
    </r>
    <r>
      <rPr>
        <sz val="9"/>
        <color rgb="FF000000"/>
        <rFont val="Arial"/>
        <family val="2"/>
      </rPr>
      <t>|</t>
    </r>
    <r>
      <rPr>
        <i/>
        <sz val="9"/>
        <color rgb="FF000000"/>
        <rFont val="Arial"/>
        <family val="2"/>
      </rPr>
      <t xml:space="preserve"> Venedig - Leone d’Oro </t>
    </r>
  </si>
  <si>
    <r>
      <t>**</t>
    </r>
    <r>
      <rPr>
        <i/>
        <sz val="9"/>
        <color rgb="FF000000"/>
        <rFont val="Arial"/>
        <family val="2"/>
      </rPr>
      <t>Alle Kategorien</t>
    </r>
  </si>
  <si>
    <r>
      <t>·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OSCARS</t>
    </r>
    <r>
      <rPr>
        <sz val="11"/>
        <color rgb="FFFF0000"/>
        <rFont val="Arial"/>
        <family val="2"/>
      </rPr>
      <t>*</t>
    </r>
    <r>
      <rPr>
        <sz val="11"/>
        <rFont val="Arial"/>
        <family val="2"/>
      </rPr>
      <t xml:space="preserve"> </t>
    </r>
  </si>
  <si>
    <t xml:space="preserve"> - Nominierung</t>
  </si>
  <si>
    <r>
      <t>*</t>
    </r>
    <r>
      <rPr>
        <i/>
        <sz val="9"/>
        <rFont val="Arial"/>
        <family val="2"/>
      </rPr>
      <t>Alle Kategorien</t>
    </r>
  </si>
  <si>
    <r>
      <t xml:space="preserve"> - </t>
    </r>
    <r>
      <rPr>
        <u/>
        <sz val="11"/>
        <color rgb="FF000000"/>
        <rFont val="Arial"/>
        <family val="2"/>
      </rPr>
      <t>Neben</t>
    </r>
    <r>
      <rPr>
        <sz val="11"/>
        <color rgb="FF000000"/>
        <rFont val="Arial"/>
        <family val="2"/>
      </rPr>
      <t>wettbewerb</t>
    </r>
    <r>
      <rPr>
        <sz val="11"/>
        <color rgb="FFFF0000"/>
        <rFont val="Arial"/>
        <family val="2"/>
      </rPr>
      <t>*</t>
    </r>
    <r>
      <rPr>
        <sz val="11"/>
        <color rgb="FF000000"/>
        <rFont val="Arial"/>
        <family val="2"/>
      </rPr>
      <t xml:space="preserve">: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preis für den</t>
    </r>
  </si>
  <si>
    <t xml:space="preserve">    besten Film</t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</si>
  <si>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rFont val="Arial"/>
        <family val="2"/>
      </rPr>
      <t>BERLIN</t>
    </r>
    <r>
      <rPr>
        <sz val="11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CANNES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VENEDIG</t>
    </r>
  </si>
  <si>
    <r>
      <t xml:space="preserve"> - Bester Erstlingsfilm</t>
    </r>
    <r>
      <rPr>
        <sz val="11"/>
        <color rgb="FFFF0000"/>
        <rFont val="Arial"/>
        <family val="2"/>
      </rPr>
      <t>**</t>
    </r>
    <r>
      <rPr>
        <sz val="11"/>
        <color rgb="FF000000"/>
        <rFont val="Arial"/>
        <family val="2"/>
      </rPr>
      <t>, Bester</t>
    </r>
  </si>
  <si>
    <t xml:space="preserve">    Dokumentarfilm</t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</si>
  <si>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EUROPEAN FILM AWARDS</t>
    </r>
    <r>
      <rPr>
        <i/>
        <sz val="11"/>
        <color rgb="FFFF0000"/>
        <rFont val="Arial"/>
        <family val="2"/>
      </rPr>
      <t>***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</si>
  <si>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 xml:space="preserve">IDA </t>
    </r>
    <r>
      <rPr>
        <sz val="11"/>
        <color rgb="FF000000"/>
        <rFont val="Arial"/>
        <family val="2"/>
      </rPr>
      <t xml:space="preserve"> </t>
    </r>
  </si>
  <si>
    <t xml:space="preserve"> - Documentary Award for Best Feature</t>
  </si>
  <si>
    <r>
      <t>*</t>
    </r>
    <r>
      <rPr>
        <i/>
        <sz val="9"/>
        <rFont val="Arial"/>
        <family val="2"/>
      </rPr>
      <t xml:space="preserve">Cannes - Un Certain Regard | Venedig - Orizzonti </t>
    </r>
  </si>
  <si>
    <r>
      <t>***</t>
    </r>
    <r>
      <rPr>
        <i/>
        <sz val="9"/>
        <rFont val="Arial"/>
        <family val="2"/>
      </rPr>
      <t>Alle Kategorien</t>
    </r>
  </si>
  <si>
    <r>
      <t>**</t>
    </r>
    <r>
      <rPr>
        <i/>
        <sz val="9"/>
        <rFont val="Arial"/>
        <family val="2"/>
      </rPr>
      <t xml:space="preserve">Berlin - Perspectives: Bestes Spielfilmdebut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
Cannes - Camera d’or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Venedig - Premio Opera Prima Luigi De Laurentiis</t>
    </r>
  </si>
  <si>
    <r>
      <t>·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BERLIN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CANNES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VENEDIG</t>
    </r>
    <r>
      <rPr>
        <sz val="11"/>
        <rFont val="Arial"/>
        <family val="2"/>
      </rPr>
      <t xml:space="preserve"> </t>
    </r>
  </si>
  <si>
    <r>
      <t xml:space="preserve"> -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wettbewerb</t>
    </r>
  </si>
  <si>
    <r>
      <t>·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GOLDEN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GLOBES</t>
    </r>
    <r>
      <rPr>
        <sz val="11"/>
        <rFont val="Arial"/>
        <family val="2"/>
      </rPr>
      <t xml:space="preserve"> </t>
    </r>
  </si>
  <si>
    <r>
      <t xml:space="preserve"> - Nominierung</t>
    </r>
    <r>
      <rPr>
        <sz val="11"/>
        <color rgb="FFFF0000"/>
        <rFont val="Arial"/>
        <family val="2"/>
      </rPr>
      <t>*</t>
    </r>
  </si>
  <si>
    <r>
      <t>*</t>
    </r>
    <r>
      <rPr>
        <i/>
        <sz val="9"/>
        <rFont val="Arial"/>
        <family val="2"/>
      </rPr>
      <t>Best Foreign Language Film</t>
    </r>
  </si>
  <si>
    <r>
      <t>·</t>
    </r>
    <r>
      <rPr>
        <sz val="11"/>
        <color rgb="FF00B05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BERLIN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CANNES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VENEDIG</t>
    </r>
    <r>
      <rPr>
        <sz val="11"/>
        <color rgb="FF000000"/>
        <rFont val="Arial"/>
        <family val="2"/>
      </rPr>
      <t xml:space="preserve"> </t>
    </r>
  </si>
  <si>
    <r>
      <t xml:space="preserve"> - </t>
    </r>
    <r>
      <rPr>
        <u/>
        <sz val="11"/>
        <color rgb="FF000000"/>
        <rFont val="Arial"/>
        <family val="2"/>
      </rPr>
      <t>Neben</t>
    </r>
    <r>
      <rPr>
        <sz val="11"/>
        <color rgb="FF000000"/>
        <rFont val="Arial"/>
        <family val="2"/>
      </rPr>
      <t>wettbewerb</t>
    </r>
    <r>
      <rPr>
        <sz val="11"/>
        <color rgb="FFFF0000"/>
        <rFont val="Arial"/>
        <family val="2"/>
      </rPr>
      <t>*</t>
    </r>
    <r>
      <rPr>
        <sz val="11"/>
        <color rgb="FF000000"/>
        <rFont val="Arial"/>
        <family val="2"/>
      </rPr>
      <t>: Preise der</t>
    </r>
  </si>
  <si>
    <t xml:space="preserve">    Hauptjury</t>
  </si>
  <si>
    <r>
      <t>- Neben</t>
    </r>
    <r>
      <rPr>
        <u/>
        <sz val="11"/>
        <color rgb="FF000000"/>
        <rFont val="Arial"/>
        <family val="2"/>
      </rPr>
      <t>sektion</t>
    </r>
    <r>
      <rPr>
        <sz val="11"/>
        <color rgb="FFFF0000"/>
        <rFont val="Arial"/>
        <family val="2"/>
      </rPr>
      <t>**</t>
    </r>
    <r>
      <rPr>
        <sz val="11"/>
        <color rgb="FF000000"/>
        <rFont val="Arial"/>
        <family val="2"/>
      </rPr>
      <t xml:space="preserve">: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preis für den</t>
    </r>
  </si>
  <si>
    <t xml:space="preserve">   besten Film</t>
  </si>
  <si>
    <r>
      <t xml:space="preserve">- </t>
    </r>
    <r>
      <rPr>
        <sz val="11"/>
        <rFont val="Arial"/>
        <family val="2"/>
      </rPr>
      <t>Sektionsübergreifend: Bester Queer</t>
    </r>
  </si>
  <si>
    <r>
      <t xml:space="preserve">   Film</t>
    </r>
    <r>
      <rPr>
        <sz val="11"/>
        <color rgb="FFFF0000"/>
        <rFont val="Arial"/>
        <family val="2"/>
      </rPr>
      <t>***</t>
    </r>
    <r>
      <rPr>
        <sz val="11"/>
        <rFont val="Arial"/>
        <family val="2"/>
      </rPr>
      <t xml:space="preserve"> </t>
    </r>
  </si>
  <si>
    <r>
      <t>·</t>
    </r>
    <r>
      <rPr>
        <sz val="11"/>
        <rFont val="Arial"/>
        <family val="2"/>
      </rPr>
      <t xml:space="preserve"> </t>
    </r>
    <r>
      <rPr>
        <sz val="14"/>
        <rFont val="Arial"/>
        <family val="2"/>
      </rPr>
      <t xml:space="preserve"> </t>
    </r>
    <r>
      <rPr>
        <b/>
        <sz val="11"/>
        <rFont val="Arial"/>
        <family val="2"/>
      </rPr>
      <t>AMSTERDAM IDFA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ANNECY</t>
    </r>
    <r>
      <rPr>
        <sz val="11"/>
        <rFont val="Arial"/>
        <family val="2"/>
      </rPr>
      <t>,</t>
    </r>
  </si>
  <si>
    <r>
      <t xml:space="preserve">    </t>
    </r>
    <r>
      <rPr>
        <b/>
        <sz val="11"/>
        <rFont val="Arial"/>
        <family val="2"/>
      </rPr>
      <t>CPH:DOX,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KARLOVY VARY</t>
    </r>
    <r>
      <rPr>
        <sz val="11"/>
        <rFont val="Arial"/>
        <family val="2"/>
      </rPr>
      <t>,</t>
    </r>
  </si>
  <si>
    <r>
      <t xml:space="preserve">    </t>
    </r>
    <r>
      <rPr>
        <b/>
        <sz val="11"/>
        <rFont val="Arial"/>
        <family val="2"/>
      </rPr>
      <t>LOCARNO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ROTTERDAM</t>
    </r>
    <r>
      <rPr>
        <sz val="11"/>
        <rFont val="Arial"/>
        <family val="2"/>
      </rPr>
      <t xml:space="preserve">, </t>
    </r>
  </si>
  <si>
    <r>
      <t xml:space="preserve">    </t>
    </r>
    <r>
      <rPr>
        <b/>
        <sz val="11"/>
        <rFont val="Arial"/>
        <family val="2"/>
      </rPr>
      <t>SAN SEBASTIAN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SUNDANCE</t>
    </r>
    <r>
      <rPr>
        <sz val="11"/>
        <rFont val="Arial"/>
        <family val="2"/>
      </rPr>
      <t>,</t>
    </r>
  </si>
  <si>
    <r>
      <t xml:space="preserve">    </t>
    </r>
    <r>
      <rPr>
        <b/>
        <sz val="11"/>
        <rFont val="Arial"/>
        <family val="2"/>
      </rPr>
      <t>TORONTO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IFF</t>
    </r>
  </si>
  <si>
    <r>
      <t xml:space="preserve"> -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 xml:space="preserve">wettbewerb: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preis für den</t>
    </r>
  </si>
  <si>
    <r>
      <t xml:space="preserve">   </t>
    </r>
    <r>
      <rPr>
        <sz val="7"/>
        <rFont val="Arial"/>
        <family val="2"/>
      </rPr>
      <t xml:space="preserve"> </t>
    </r>
    <r>
      <rPr>
        <sz val="11"/>
        <rFont val="Arial"/>
        <family val="2"/>
      </rPr>
      <t>besten Film</t>
    </r>
  </si>
  <si>
    <r>
      <t>**</t>
    </r>
    <r>
      <rPr>
        <i/>
        <sz val="9"/>
        <rFont val="Arial"/>
        <family val="2"/>
      </rPr>
      <t>Berlin - Panorama, Forum, Generation</t>
    </r>
  </si>
  <si>
    <r>
      <t xml:space="preserve">(Großer Preis, Gläserner Bär)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
Cannes - Quinzaine, Semaine </t>
    </r>
    <r>
      <rPr>
        <sz val="9"/>
        <rFont val="Arial"/>
        <family val="2"/>
      </rPr>
      <t xml:space="preserve">| 
</t>
    </r>
    <r>
      <rPr>
        <i/>
        <sz val="9"/>
        <rFont val="Arial"/>
        <family val="2"/>
      </rPr>
      <t>Venedig - Settimana, Giornate, Orizzonti Extra</t>
    </r>
  </si>
  <si>
    <r>
      <t>***</t>
    </r>
    <r>
      <rPr>
        <i/>
        <sz val="9"/>
        <rFont val="Arial"/>
        <family val="2"/>
      </rPr>
      <t xml:space="preserve">Berlin - Teddy Award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Cannes - Queer Palm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
Venedig - Queer Lion</t>
    </r>
  </si>
  <si>
    <r>
      <t>·</t>
    </r>
    <r>
      <rPr>
        <sz val="11"/>
        <color rgb="FF00B05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BERLIN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CANNES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VENEDIG</t>
    </r>
  </si>
  <si>
    <r>
      <t xml:space="preserve">  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Neben</t>
    </r>
    <r>
      <rPr>
        <u/>
        <sz val="11"/>
        <color rgb="FF000000"/>
        <rFont val="Arial"/>
        <family val="2"/>
      </rPr>
      <t>sektion</t>
    </r>
    <r>
      <rPr>
        <sz val="11"/>
        <color rgb="FFFF0000"/>
        <rFont val="Arial"/>
        <family val="2"/>
      </rPr>
      <t>*</t>
    </r>
    <r>
      <rPr>
        <sz val="11"/>
        <color rgb="FF000000"/>
        <rFont val="Arial"/>
        <family val="2"/>
      </rPr>
      <t xml:space="preserve">: </t>
    </r>
    <r>
      <rPr>
        <sz val="11"/>
        <rFont val="Arial"/>
        <family val="2"/>
      </rPr>
      <t xml:space="preserve">offizielle Preise </t>
    </r>
  </si>
  <si>
    <r>
      <t>·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 xml:space="preserve">  </t>
    </r>
    <r>
      <rPr>
        <b/>
        <sz val="11"/>
        <rFont val="Arial"/>
        <family val="2"/>
      </rPr>
      <t>AMSTERDAM IDFA, CPH:DOX,</t>
    </r>
  </si>
  <si>
    <r>
      <t xml:space="preserve">    KARLOVY VARY</t>
    </r>
    <r>
      <rPr>
        <sz val="11"/>
        <rFont val="Arial"/>
        <family val="2"/>
      </rPr>
      <t>,</t>
    </r>
  </si>
  <si>
    <r>
      <t xml:space="preserve">    </t>
    </r>
    <r>
      <rPr>
        <b/>
        <sz val="11"/>
        <rFont val="Arial"/>
        <family val="2"/>
      </rPr>
      <t>SAN SEBASTIAN</t>
    </r>
  </si>
  <si>
    <r>
      <t xml:space="preserve"> -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 xml:space="preserve">wettbewerb: Preise der Hauptjury </t>
    </r>
  </si>
  <si>
    <r>
      <t xml:space="preserve"> - </t>
    </r>
    <r>
      <rPr>
        <u/>
        <sz val="11"/>
        <rFont val="Arial"/>
        <family val="2"/>
      </rPr>
      <t>Neben</t>
    </r>
    <r>
      <rPr>
        <sz val="11"/>
        <rFont val="Arial"/>
        <family val="2"/>
      </rPr>
      <t>wettbewerb</t>
    </r>
    <r>
      <rPr>
        <sz val="11"/>
        <color rgb="FFFF0000"/>
        <rFont val="Arial"/>
        <family val="2"/>
      </rPr>
      <t>**</t>
    </r>
    <r>
      <rPr>
        <sz val="11"/>
        <rFont val="Arial"/>
        <family val="2"/>
      </rPr>
      <t xml:space="preserve">: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preis für den</t>
    </r>
  </si>
  <si>
    <r>
      <t xml:space="preserve">   </t>
    </r>
    <r>
      <rPr>
        <sz val="7"/>
        <rFont val="Arial"/>
        <family val="2"/>
      </rPr>
      <t xml:space="preserve"> </t>
    </r>
    <r>
      <rPr>
        <sz val="11"/>
        <rFont val="Arial"/>
        <family val="2"/>
      </rPr>
      <t xml:space="preserve">besten Film </t>
    </r>
  </si>
  <si>
    <r>
      <t>*</t>
    </r>
    <r>
      <rPr>
        <i/>
        <sz val="9"/>
        <rFont val="Arial"/>
        <family val="2"/>
      </rPr>
      <t xml:space="preserve">Berlin - Panorama, Forum, Generation </t>
    </r>
    <r>
      <rPr>
        <sz val="9"/>
        <rFont val="Arial"/>
        <family val="2"/>
      </rPr>
      <t xml:space="preserve">|
</t>
    </r>
    <r>
      <rPr>
        <i/>
        <sz val="9"/>
        <rFont val="Arial"/>
        <family val="2"/>
      </rPr>
      <t xml:space="preserve"> Cannes - Quinzaine, Semaine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Venedig - Settimana, Giornate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</si>
  <si>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BERLIN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CANNES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 xml:space="preserve">VENEDIG </t>
    </r>
  </si>
  <si>
    <r>
      <t xml:space="preserve"> - </t>
    </r>
    <r>
      <rPr>
        <u/>
        <sz val="11"/>
        <color rgb="FF000000"/>
        <rFont val="Arial"/>
        <family val="2"/>
      </rPr>
      <t>Neben</t>
    </r>
    <r>
      <rPr>
        <sz val="11"/>
        <color rgb="FF000000"/>
        <rFont val="Arial"/>
        <family val="2"/>
      </rPr>
      <t>wettbewerb</t>
    </r>
    <r>
      <rPr>
        <sz val="11"/>
        <color rgb="FFFF0000"/>
        <rFont val="Arial"/>
        <family val="2"/>
      </rPr>
      <t>*</t>
    </r>
    <r>
      <rPr>
        <sz val="11"/>
        <color rgb="FF000000"/>
        <rFont val="Arial"/>
        <family val="2"/>
      </rPr>
      <t xml:space="preserve"> </t>
    </r>
  </si>
  <si>
    <t xml:space="preserve"> - Out of Competition </t>
  </si>
  <si>
    <r>
      <t>*</t>
    </r>
    <r>
      <rPr>
        <i/>
        <sz val="9"/>
        <color rgb="FF000000"/>
        <rFont val="Arial"/>
        <family val="2"/>
      </rPr>
      <t>Berlin - Perspective</t>
    </r>
    <r>
      <rPr>
        <sz val="9"/>
        <color rgb="FF000000"/>
        <rFont val="Arial"/>
        <family val="2"/>
      </rPr>
      <t>s|</t>
    </r>
    <r>
      <rPr>
        <i/>
        <sz val="9"/>
        <color rgb="FF000000"/>
        <rFont val="Arial"/>
        <family val="2"/>
      </rPr>
      <t xml:space="preserve"> Cannes - Un Certain Regard </t>
    </r>
    <r>
      <rPr>
        <sz val="9"/>
        <color rgb="FF000000"/>
        <rFont val="Arial"/>
        <family val="2"/>
      </rPr>
      <t>|</t>
    </r>
    <r>
      <rPr>
        <i/>
        <sz val="9"/>
        <color rgb="FF000000"/>
        <rFont val="Arial"/>
        <family val="2"/>
      </rPr>
      <t xml:space="preserve"> 
Venedig – Orizzonti</t>
    </r>
  </si>
  <si>
    <r>
      <t>**</t>
    </r>
    <r>
      <rPr>
        <i/>
        <sz val="9"/>
        <rFont val="Arial"/>
        <family val="2"/>
      </rPr>
      <t xml:space="preserve">Amsterdam IDFA - Envision Competition </t>
    </r>
    <r>
      <rPr>
        <sz val="9"/>
        <rFont val="Arial"/>
        <family val="2"/>
      </rPr>
      <t>|</t>
    </r>
    <r>
      <rPr>
        <i/>
        <sz val="9"/>
        <rFont val="Arial"/>
        <family val="2"/>
      </rPr>
      <t xml:space="preserve"> 
CPH:DOX - New:Vision, Fact, Next Wave, Human:Rights </t>
    </r>
    <r>
      <rPr>
        <sz val="9"/>
        <rFont val="Arial"/>
        <family val="2"/>
      </rPr>
      <t xml:space="preserve">| 
</t>
    </r>
    <r>
      <rPr>
        <i/>
        <sz val="9"/>
        <rFont val="Arial"/>
        <family val="2"/>
      </rPr>
      <t xml:space="preserve">LOCARNO - Cineasti del Presente </t>
    </r>
    <r>
      <rPr>
        <sz val="9"/>
        <rFont val="Arial"/>
        <family val="2"/>
      </rPr>
      <t xml:space="preserve">| 
</t>
    </r>
    <r>
      <rPr>
        <i/>
        <sz val="9"/>
        <rFont val="Arial"/>
        <family val="2"/>
      </rPr>
      <t>SAN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SEBASTIAN - New Directors </t>
    </r>
  </si>
  <si>
    <r>
      <t xml:space="preserve">    </t>
    </r>
    <r>
      <rPr>
        <b/>
        <sz val="11"/>
        <rFont val="Arial"/>
        <family val="2"/>
      </rPr>
      <t>MAR DEL PLATA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SAARBRÜCKEN</t>
    </r>
    <r>
      <rPr>
        <sz val="11"/>
        <rFont val="Arial"/>
        <family val="2"/>
      </rPr>
      <t>,</t>
    </r>
  </si>
  <si>
    <r>
      <t xml:space="preserve">    </t>
    </r>
    <r>
      <rPr>
        <b/>
        <sz val="11"/>
        <rFont val="Arial"/>
        <family val="2"/>
      </rPr>
      <t>SHANGHAI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TOKYO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NY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TRIBECA</t>
    </r>
    <r>
      <rPr>
        <sz val="11"/>
        <rFont val="Arial"/>
        <family val="2"/>
      </rPr>
      <t xml:space="preserve"> </t>
    </r>
  </si>
  <si>
    <r>
      <t xml:space="preserve"> -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preis für den besten Film</t>
    </r>
  </si>
  <si>
    <r>
      <t xml:space="preserve">-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preis für den besten Film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</si>
  <si>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FANTASY FF</t>
    </r>
    <r>
      <rPr>
        <sz val="11"/>
        <rFont val="Arial"/>
        <family val="2"/>
      </rPr>
      <t xml:space="preserve">: </t>
    </r>
  </si>
  <si>
    <r>
      <t xml:space="preserve"> 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Méliès d‘or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</si>
  <si>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DOC FF</t>
    </r>
    <r>
      <rPr>
        <sz val="11"/>
        <color rgb="FF000000"/>
        <rFont val="Arial"/>
        <family val="2"/>
      </rPr>
      <t>: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DOK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LEIPZIG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FID MARSEILLE</t>
    </r>
    <r>
      <rPr>
        <sz val="11"/>
        <rFont val="Arial"/>
        <family val="2"/>
      </rPr>
      <t xml:space="preserve">, 
</t>
    </r>
    <r>
      <rPr>
        <b/>
        <sz val="11"/>
        <rFont val="Arial"/>
        <family val="2"/>
      </rPr>
      <t xml:space="preserve">DOKFEST </t>
    </r>
    <r>
      <rPr>
        <b/>
        <sz val="11"/>
        <color rgb="FF000000"/>
        <rFont val="Arial"/>
        <family val="2"/>
      </rPr>
      <t>MÜNCHEN</t>
    </r>
    <r>
      <rPr>
        <sz val="11"/>
        <color rgb="FF000000"/>
        <rFont val="Arial"/>
        <family val="2"/>
      </rPr>
      <t>,</t>
    </r>
    <r>
      <rPr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NYON</t>
    </r>
    <r>
      <rPr>
        <b/>
        <sz val="11"/>
        <color rgb="FF000000"/>
        <rFont val="Arial"/>
        <family val="2"/>
      </rPr>
      <t xml:space="preserve"> VISIONS DU REEL</t>
    </r>
    <r>
      <rPr>
        <sz val="11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PARIS</t>
    </r>
    <r>
      <rPr>
        <b/>
        <sz val="11"/>
        <rFont val="Arial"/>
        <family val="2"/>
      </rPr>
      <t xml:space="preserve"> CINEMA DU REEL</t>
    </r>
    <r>
      <rPr>
        <sz val="11"/>
        <color rgb="FF00B050"/>
        <rFont val="Arial"/>
        <family val="2"/>
      </rPr>
      <t xml:space="preserve">, </t>
    </r>
    <r>
      <rPr>
        <b/>
        <sz val="11"/>
        <rFont val="Arial"/>
        <family val="2"/>
      </rPr>
      <t>SHEFFIELD</t>
    </r>
    <r>
      <rPr>
        <sz val="11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THESSALONIKI DOC</t>
    </r>
    <r>
      <rPr>
        <sz val="11"/>
        <color rgb="FF000000"/>
        <rFont val="Arial"/>
        <family val="2"/>
      </rPr>
      <t xml:space="preserve">, </t>
    </r>
    <r>
      <rPr>
        <b/>
        <sz val="11"/>
        <rFont val="Arial"/>
        <family val="2"/>
      </rPr>
      <t>YAMAGATA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</si>
  <si>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BERLIN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CANNES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VENEDIG</t>
    </r>
    <r>
      <rPr>
        <sz val="11"/>
        <rFont val="Arial"/>
        <family val="2"/>
      </rPr>
      <t xml:space="preserve"> </t>
    </r>
  </si>
  <si>
    <r>
      <t xml:space="preserve"> - Neben</t>
    </r>
    <r>
      <rPr>
        <u/>
        <sz val="11"/>
        <rFont val="Arial"/>
        <family val="2"/>
      </rPr>
      <t>sektion</t>
    </r>
    <r>
      <rPr>
        <sz val="11"/>
        <color rgb="FFFF0000"/>
        <rFont val="Arial"/>
        <family val="2"/>
      </rPr>
      <t>*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</si>
  <si>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EUROPEAN FILM AWARDS</t>
    </r>
    <r>
      <rPr>
        <sz val="11"/>
        <rFont val="Arial"/>
        <family val="2"/>
      </rPr>
      <t xml:space="preserve"> </t>
    </r>
  </si>
  <si>
    <r>
      <t xml:space="preserve">- </t>
    </r>
    <r>
      <rPr>
        <u/>
        <sz val="11"/>
        <rFont val="Arial"/>
        <family val="2"/>
      </rPr>
      <t>Haupt</t>
    </r>
    <r>
      <rPr>
        <sz val="11"/>
        <rFont val="Arial"/>
        <family val="2"/>
      </rPr>
      <t>wettbewerb</t>
    </r>
  </si>
  <si>
    <r>
      <t>·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AMSTERDAM IDFA, ANNECY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CPH:DOX, 
KARLOVY VARY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LOCARNO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PIAZZA GRANDE</t>
    </r>
    <r>
      <rPr>
        <sz val="11"/>
        <rFont val="Arial"/>
        <family val="2"/>
      </rPr>
      <t xml:space="preserve">,
 </t>
    </r>
    <r>
      <rPr>
        <b/>
        <sz val="11"/>
        <rFont val="Arial"/>
        <family val="2"/>
      </rPr>
      <t>ROTTERDAM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SAN SEBASTIAN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SUNDANCE, TORONTO IFF 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</si>
  <si>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KINDER FF</t>
    </r>
    <r>
      <rPr>
        <sz val="11"/>
        <color rgb="FF000000"/>
        <rFont val="Arial"/>
        <family val="2"/>
      </rPr>
      <t xml:space="preserve">: </t>
    </r>
    <r>
      <rPr>
        <b/>
        <sz val="11"/>
        <rFont val="Arial"/>
        <family val="2"/>
      </rPr>
      <t>AMSTERDAM CINEKID</t>
    </r>
    <r>
      <rPr>
        <sz val="11"/>
        <rFont val="Arial"/>
        <family val="2"/>
      </rPr>
      <t xml:space="preserve">, 
</t>
    </r>
    <r>
      <rPr>
        <b/>
        <sz val="11"/>
        <rFont val="Arial"/>
        <family val="2"/>
      </rPr>
      <t>CHICAGO FACETS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GERA GOLDENER SPATZ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GIFFONI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ZLIN</t>
    </r>
  </si>
  <si>
    <r>
      <t>*</t>
    </r>
    <r>
      <rPr>
        <i/>
        <sz val="9"/>
        <rFont val="Arial"/>
        <family val="2"/>
      </rPr>
      <t>Berlin - Panorama, Forum, Generation | 
Cannes -Quinzaine, Semaine | 
Venedig - Settimana, Giornate, Orizzonti Extra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</si>
  <si>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FRAUEN FF</t>
    </r>
    <r>
      <rPr>
        <sz val="11"/>
        <rFont val="Arial"/>
        <family val="2"/>
      </rPr>
      <t xml:space="preserve">: </t>
    </r>
    <r>
      <rPr>
        <b/>
        <sz val="11"/>
        <rFont val="Arial"/>
        <family val="2"/>
      </rPr>
      <t>CRÉTEIL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DORTMUND</t>
    </r>
    <r>
      <rPr>
        <sz val="11"/>
        <rFont val="Arial"/>
        <family val="2"/>
      </rPr>
      <t>,</t>
    </r>
  </si>
  <si>
    <r>
      <t xml:space="preserve">   </t>
    </r>
    <r>
      <rPr>
        <sz val="7"/>
        <rFont val="Arial"/>
        <family val="2"/>
      </rPr>
      <t xml:space="preserve"> </t>
    </r>
    <r>
      <rPr>
        <b/>
        <sz val="11"/>
        <rFont val="Arial"/>
        <family val="2"/>
      </rPr>
      <t>SALÉ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SEOUL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</si>
  <si>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FANTASY FF</t>
    </r>
    <r>
      <rPr>
        <sz val="11"/>
        <rFont val="Arial"/>
        <family val="2"/>
      </rPr>
      <t xml:space="preserve">: </t>
    </r>
    <r>
      <rPr>
        <b/>
        <sz val="11"/>
        <rFont val="Arial"/>
        <family val="2"/>
      </rPr>
      <t xml:space="preserve">SITGES, AUSTIN SXSW, </t>
    </r>
  </si>
  <si>
    <r>
      <t xml:space="preserve"> </t>
    </r>
    <r>
      <rPr>
        <b/>
        <sz val="9"/>
        <rFont val="Arial"/>
        <family val="2"/>
      </rPr>
      <t xml:space="preserve">   </t>
    </r>
    <r>
      <rPr>
        <b/>
        <sz val="11"/>
        <rFont val="Arial"/>
        <family val="2"/>
      </rPr>
      <t>MONTREAL FANTASIA, BIFAN</t>
    </r>
  </si>
  <si>
    <r>
      <t>·</t>
    </r>
    <r>
      <rPr>
        <sz val="11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AMSTERDAM IDFA, CPH:DOX,</t>
    </r>
  </si>
  <si>
    <r>
      <t xml:space="preserve">  </t>
    </r>
    <r>
      <rPr>
        <b/>
        <sz val="9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LOCARNO, SAN SEBASTIAN</t>
    </r>
    <r>
      <rPr>
        <sz val="11"/>
        <color rgb="FF000000"/>
        <rFont val="Arial"/>
        <family val="2"/>
      </rPr>
      <t xml:space="preserve">  </t>
    </r>
  </si>
  <si>
    <r>
      <t xml:space="preserve"> </t>
    </r>
    <r>
      <rPr>
        <sz val="11"/>
        <color rgb="FF000000"/>
        <rFont val="Arial"/>
        <family val="2"/>
      </rPr>
      <t>-</t>
    </r>
    <r>
      <rPr>
        <sz val="14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Neben</t>
    </r>
    <r>
      <rPr>
        <u/>
        <sz val="11"/>
        <color rgb="FF000000"/>
        <rFont val="Arial"/>
        <family val="2"/>
      </rPr>
      <t>wettbewerb</t>
    </r>
    <r>
      <rPr>
        <sz val="11"/>
        <color rgb="FFFF0000"/>
        <rFont val="Arial"/>
        <family val="2"/>
      </rPr>
      <t>*</t>
    </r>
  </si>
  <si>
    <r>
      <t>·</t>
    </r>
    <r>
      <rPr>
        <sz val="14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NEW YORK FF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TELLURIDE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</si>
  <si>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DOC FF</t>
    </r>
    <r>
      <rPr>
        <sz val="11"/>
        <color rgb="FF000000"/>
        <rFont val="Arial"/>
        <family val="2"/>
      </rPr>
      <t>: </t>
    </r>
    <r>
      <rPr>
        <b/>
        <sz val="11"/>
        <color rgb="FF000000"/>
        <rFont val="Arial"/>
        <family val="2"/>
      </rPr>
      <t>DOK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LEIPZIG</t>
    </r>
    <r>
      <rPr>
        <sz val="11"/>
        <color rgb="FF000000"/>
        <rFont val="Arial"/>
        <family val="2"/>
      </rPr>
      <t>,</t>
    </r>
    <r>
      <rPr>
        <b/>
        <sz val="11"/>
        <color rgb="FF000000"/>
        <rFont val="Arial"/>
        <family val="2"/>
      </rPr>
      <t> NYON VISIONS DU REEL</t>
    </r>
  </si>
  <si>
    <r>
      <t xml:space="preserve"> </t>
    </r>
    <r>
      <rPr>
        <sz val="11"/>
        <color rgb="FF000000"/>
        <rFont val="Arial"/>
        <family val="2"/>
      </rPr>
      <t xml:space="preserve">- </t>
    </r>
    <r>
      <rPr>
        <u/>
        <sz val="11"/>
        <color rgb="FF000000"/>
        <rFont val="Arial"/>
        <family val="2"/>
      </rPr>
      <t>Haupt</t>
    </r>
    <r>
      <rPr>
        <sz val="11"/>
        <color rgb="FF000000"/>
        <rFont val="Arial"/>
        <family val="2"/>
      </rPr>
      <t>wettbewerb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</si>
  <si>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KINDER FF</t>
    </r>
    <r>
      <rPr>
        <sz val="11"/>
        <color rgb="FF000000"/>
        <rFont val="Arial"/>
        <family val="2"/>
      </rPr>
      <t xml:space="preserve">: </t>
    </r>
    <r>
      <rPr>
        <b/>
        <sz val="11"/>
        <color rgb="FF000000"/>
        <rFont val="Arial"/>
        <family val="2"/>
      </rPr>
      <t>AMSTERDAM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CHICAGO</t>
    </r>
    <r>
      <rPr>
        <sz val="11"/>
        <color rgb="FF000000"/>
        <rFont val="Arial"/>
        <family val="2"/>
      </rPr>
      <t xml:space="preserve"> </t>
    </r>
  </si>
  <si>
    <r>
      <t xml:space="preserve"> - </t>
    </r>
    <r>
      <rPr>
        <u/>
        <sz val="11"/>
        <color rgb="FF000000"/>
        <rFont val="Arial"/>
        <family val="2"/>
      </rPr>
      <t>Haupt</t>
    </r>
    <r>
      <rPr>
        <sz val="11"/>
        <color rgb="FF000000"/>
        <rFont val="Arial"/>
        <family val="2"/>
      </rPr>
      <t>wettbewerb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</si>
  <si>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AUSTIN SXSW,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TRIBECA</t>
    </r>
    <r>
      <rPr>
        <sz val="11"/>
        <color rgb="FF000000"/>
        <rFont val="Arial"/>
        <family val="2"/>
      </rPr>
      <t xml:space="preserve"> </t>
    </r>
  </si>
  <si>
    <r>
      <t xml:space="preserve"> - </t>
    </r>
    <r>
      <rPr>
        <u/>
        <sz val="11"/>
        <color rgb="FF000000"/>
        <rFont val="Arial"/>
        <family val="2"/>
      </rPr>
      <t>Haup</t>
    </r>
    <r>
      <rPr>
        <sz val="11"/>
        <color rgb="FF000000"/>
        <rFont val="Arial"/>
        <family val="2"/>
      </rPr>
      <t>twettbewerb</t>
    </r>
    <r>
      <rPr>
        <u/>
        <sz val="11"/>
        <color rgb="FF000000"/>
        <rFont val="Arial"/>
        <family val="2"/>
      </rPr>
      <t xml:space="preserve"> 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</si>
  <si>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FRAUEN FF: CRÉTEIL, DORTMUND,</t>
    </r>
  </si>
  <si>
    <r>
      <t xml:space="preserve">   </t>
    </r>
    <r>
      <rPr>
        <b/>
        <sz val="11"/>
        <color rgb="FF000000"/>
        <rFont val="Arial"/>
        <family val="2"/>
      </rPr>
      <t xml:space="preserve"> SALÉ, SEOUL</t>
    </r>
  </si>
  <si>
    <r>
      <t>·</t>
    </r>
    <r>
      <rPr>
        <sz val="11"/>
        <color rgb="FF00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FANTASY FF: SITGES, MONTREAL</t>
    </r>
  </si>
  <si>
    <r>
      <t>FANTASIA, BIFAN</t>
    </r>
    <r>
      <rPr>
        <sz val="11"/>
        <color rgb="FF000000"/>
        <rFont val="Arial"/>
        <family val="2"/>
      </rPr>
      <t xml:space="preserve"> </t>
    </r>
  </si>
  <si>
    <r>
      <t>·</t>
    </r>
    <r>
      <rPr>
        <sz val="11"/>
        <color rgb="FFFF0000"/>
        <rFont val="Arial"/>
        <family val="2"/>
      </rPr>
      <t xml:space="preserve">  </t>
    </r>
    <r>
      <rPr>
        <b/>
        <sz val="11"/>
        <color rgb="FF000000"/>
        <rFont val="Arial"/>
        <family val="2"/>
      </rPr>
      <t>CANNES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 xml:space="preserve">VENEDIG </t>
    </r>
  </si>
  <si>
    <r>
      <t>·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BUSAN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HONG-KONG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LONDON BFI</t>
    </r>
    <r>
      <rPr>
        <sz val="11"/>
        <rFont val="Arial"/>
        <family val="2"/>
      </rPr>
      <t xml:space="preserve">, </t>
    </r>
  </si>
  <si>
    <r>
      <t>*</t>
    </r>
    <r>
      <rPr>
        <i/>
        <sz val="9"/>
        <color rgb="FF000000"/>
        <rFont val="Arial"/>
        <family val="2"/>
      </rPr>
      <t xml:space="preserve">Amsterdam IDFA - Envision Competition | CPH:DOX - New:Vision, Fact, Next Wave, Human:Rights |
 Locarno - Cineasti del Presente | San Sebastian - New Directors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</si>
</sst>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dd/mm/yy"/>
    <numFmt numFmtId="166" formatCode="dd/mm/yyyy;@"/>
  </numFmts>
  <fonts count="83">
    <font>
      <sz val="10"/>
      <name val="Verdana"/>
    </font>
    <font>
      <sz val="11"/>
      <name val="Calibri"/>
      <family val="2"/>
    </font>
    <font>
      <sz val="10"/>
      <color indexed="9"/>
      <name val="Verdana"/>
      <family val="2"/>
    </font>
    <font>
      <sz val="8"/>
      <color indexed="9"/>
      <name val="Verdana"/>
      <family val="2"/>
    </font>
    <font>
      <sz val="11"/>
      <color indexed="9"/>
      <name val="Verdana"/>
      <family val="2"/>
    </font>
    <font>
      <b/>
      <sz val="11"/>
      <color indexed="9"/>
      <name val="Verdana"/>
      <family val="2"/>
    </font>
    <font>
      <sz val="11"/>
      <color indexed="8"/>
      <name val="Verdana"/>
      <family val="2"/>
    </font>
    <font>
      <sz val="9"/>
      <color indexed="9"/>
      <name val="Verdana"/>
      <family val="2"/>
    </font>
    <font>
      <sz val="10"/>
      <color indexed="22"/>
      <name val="Verdana"/>
      <family val="2"/>
    </font>
    <font>
      <sz val="11"/>
      <color indexed="22"/>
      <name val="Verdana"/>
      <family val="2"/>
    </font>
    <font>
      <b/>
      <sz val="10"/>
      <name val="Verdana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sz val="8"/>
      <color indexed="9"/>
      <name val="Verdana"/>
      <family val="2"/>
    </font>
    <font>
      <sz val="9"/>
      <color indexed="9"/>
      <name val="Verdana"/>
      <family val="2"/>
    </font>
    <font>
      <b/>
      <sz val="11"/>
      <color indexed="9"/>
      <name val="Verdana"/>
      <family val="2"/>
    </font>
    <font>
      <sz val="11"/>
      <color indexed="9"/>
      <name val="Verdana"/>
      <family val="2"/>
    </font>
    <font>
      <sz val="8"/>
      <color indexed="43"/>
      <name val="Verdana"/>
      <family val="2"/>
    </font>
    <font>
      <b/>
      <sz val="14"/>
      <color indexed="9"/>
      <name val="Verdana"/>
      <family val="2"/>
    </font>
    <font>
      <sz val="8"/>
      <color indexed="43"/>
      <name val="Verdana"/>
      <family val="2"/>
    </font>
    <font>
      <b/>
      <sz val="14"/>
      <color indexed="55"/>
      <name val="Verdana"/>
      <family val="2"/>
    </font>
    <font>
      <b/>
      <sz val="10"/>
      <color indexed="55"/>
      <name val="Verdana"/>
      <family val="2"/>
    </font>
    <font>
      <sz val="10"/>
      <name val="Verdana"/>
      <family val="2"/>
    </font>
    <font>
      <i/>
      <sz val="11"/>
      <color indexed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6"/>
      <name val="TT Firs Neue"/>
      <family val="3"/>
    </font>
    <font>
      <sz val="11"/>
      <name val="TT Firs Neue"/>
      <family val="3"/>
    </font>
    <font>
      <b/>
      <sz val="11"/>
      <name val="Calibri"/>
      <family val="2"/>
      <scheme val="minor"/>
    </font>
    <font>
      <sz val="9"/>
      <name val="Symbol"/>
      <family val="1"/>
      <charset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8"/>
      <color indexed="9"/>
      <name val="Verdana"/>
      <family val="2"/>
    </font>
    <font>
      <u/>
      <sz val="10"/>
      <color rgb="FFFFFFFF"/>
      <name val="Verdana"/>
      <family val="2"/>
    </font>
    <font>
      <sz val="8"/>
      <color rgb="FFFFFFFF"/>
      <name val="Verdana"/>
      <family val="2"/>
    </font>
    <font>
      <sz val="5"/>
      <name val="Calibri"/>
      <family val="2"/>
    </font>
    <font>
      <i/>
      <sz val="11"/>
      <color rgb="FFFF0000"/>
      <name val="Calibri"/>
      <family val="2"/>
    </font>
    <font>
      <i/>
      <sz val="9"/>
      <name val="Calibri"/>
      <family val="2"/>
    </font>
    <font>
      <i/>
      <sz val="10"/>
      <name val="Verdana"/>
      <family val="2"/>
    </font>
    <font>
      <i/>
      <sz val="10"/>
      <color indexed="9"/>
      <name val="Verdana"/>
      <family val="2"/>
    </font>
    <font>
      <sz val="10"/>
      <color rgb="FFFFFF00"/>
      <name val="Verdana"/>
      <family val="2"/>
    </font>
    <font>
      <sz val="11"/>
      <color rgb="FFFFFF00"/>
      <name val="Verdana"/>
      <family val="2"/>
    </font>
    <font>
      <sz val="9"/>
      <color rgb="FFFFFF00"/>
      <name val="Verdana"/>
      <family val="2"/>
    </font>
    <font>
      <i/>
      <sz val="10"/>
      <color rgb="FFFFFF99"/>
      <name val="Verdana"/>
      <family val="2"/>
    </font>
    <font>
      <sz val="8"/>
      <color rgb="FFFFFF00"/>
      <name val="Verdana"/>
      <family val="2"/>
    </font>
    <font>
      <sz val="7"/>
      <name val="Verdana"/>
      <family val="2"/>
    </font>
    <font>
      <sz val="11"/>
      <color rgb="FFFF0000"/>
      <name val="Verdana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5"/>
      <color rgb="FF000000"/>
      <name val="Arial"/>
      <family val="2"/>
    </font>
    <font>
      <sz val="11"/>
      <color rgb="FF000000"/>
      <name val="Symbol"/>
      <family val="1"/>
      <charset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Symbol"/>
      <family val="1"/>
      <charset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1"/>
      <color rgb="FFFF0000"/>
      <name val="Arial"/>
      <family val="2"/>
    </font>
    <font>
      <sz val="9"/>
      <color rgb="FFFF0000"/>
      <name val="Arial"/>
      <family val="2"/>
    </font>
    <font>
      <i/>
      <sz val="11"/>
      <name val="Arial"/>
      <family val="2"/>
    </font>
    <font>
      <sz val="11"/>
      <color rgb="FF00B050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b/>
      <sz val="7"/>
      <color rgb="FF000000"/>
      <name val="Arial"/>
      <family val="2"/>
    </font>
    <font>
      <b/>
      <sz val="9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D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24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indent="2"/>
    </xf>
    <xf numFmtId="3" fontId="2" fillId="2" borderId="0" xfId="0" applyNumberFormat="1" applyFont="1" applyFill="1"/>
    <xf numFmtId="3" fontId="4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3" fontId="0" fillId="0" borderId="0" xfId="0" quotePrefix="1" applyNumberFormat="1" applyAlignment="1">
      <alignment vertical="center" wrapText="1"/>
    </xf>
    <xf numFmtId="3" fontId="0" fillId="0" borderId="0" xfId="0" applyNumberFormat="1"/>
    <xf numFmtId="3" fontId="0" fillId="3" borderId="0" xfId="0" applyNumberFormat="1" applyFill="1"/>
    <xf numFmtId="3" fontId="0" fillId="3" borderId="0" xfId="0" quotePrefix="1" applyNumberFormat="1" applyFill="1" applyAlignment="1">
      <alignment vertical="center" wrapText="1"/>
    </xf>
    <xf numFmtId="3" fontId="10" fillId="0" borderId="0" xfId="0" applyNumberFormat="1" applyFont="1"/>
    <xf numFmtId="3" fontId="0" fillId="0" borderId="0" xfId="0" quotePrefix="1" applyNumberFormat="1"/>
    <xf numFmtId="164" fontId="0" fillId="0" borderId="0" xfId="0" applyNumberFormat="1"/>
    <xf numFmtId="0" fontId="4" fillId="2" borderId="0" xfId="0" applyFont="1" applyFill="1" applyAlignment="1">
      <alignment horizontal="left" indent="1"/>
    </xf>
    <xf numFmtId="0" fontId="3" fillId="2" borderId="0" xfId="0" applyFont="1" applyFill="1"/>
    <xf numFmtId="0" fontId="15" fillId="2" borderId="0" xfId="0" applyFont="1" applyFill="1" applyAlignment="1">
      <alignment horizontal="left" indent="1"/>
    </xf>
    <xf numFmtId="0" fontId="12" fillId="4" borderId="1" xfId="0" applyFont="1" applyFill="1" applyBorder="1" applyAlignment="1">
      <alignment horizontal="left" vertical="center" indent="1"/>
    </xf>
    <xf numFmtId="3" fontId="12" fillId="4" borderId="1" xfId="0" applyNumberFormat="1" applyFont="1" applyFill="1" applyBorder="1" applyAlignment="1">
      <alignment vertical="center"/>
    </xf>
    <xf numFmtId="0" fontId="13" fillId="2" borderId="0" xfId="0" applyFont="1" applyFill="1" applyAlignment="1" applyProtection="1">
      <alignment horizontal="left" indent="1"/>
      <protection locked="0"/>
    </xf>
    <xf numFmtId="3" fontId="2" fillId="2" borderId="0" xfId="0" applyNumberFormat="1" applyFont="1" applyFill="1" applyProtection="1">
      <protection locked="0"/>
    </xf>
    <xf numFmtId="165" fontId="15" fillId="2" borderId="0" xfId="0" applyNumberFormat="1" applyFont="1" applyFill="1" applyAlignment="1" applyProtection="1">
      <alignment horizontal="left" indent="1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right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12" fillId="4" borderId="1" xfId="0" applyFont="1" applyFill="1" applyBorder="1" applyAlignment="1">
      <alignment horizontal="left"/>
    </xf>
    <xf numFmtId="3" fontId="6" fillId="5" borderId="0" xfId="0" applyNumberFormat="1" applyFont="1" applyFill="1" applyAlignment="1" applyProtection="1">
      <alignment horizontal="right"/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3" fontId="4" fillId="2" borderId="0" xfId="0" applyNumberFormat="1" applyFont="1" applyFill="1" applyProtection="1">
      <protection hidden="1"/>
    </xf>
    <xf numFmtId="3" fontId="16" fillId="2" borderId="0" xfId="0" applyNumberFormat="1" applyFont="1" applyFill="1" applyProtection="1">
      <protection hidden="1"/>
    </xf>
    <xf numFmtId="0" fontId="20" fillId="5" borderId="2" xfId="0" applyFont="1" applyFill="1" applyBorder="1" applyAlignment="1">
      <alignment horizontal="left" vertical="center" wrapText="1" indent="1"/>
    </xf>
    <xf numFmtId="0" fontId="20" fillId="5" borderId="3" xfId="0" applyFont="1" applyFill="1" applyBorder="1" applyAlignment="1">
      <alignment horizontal="left" vertical="center" wrapText="1" indent="1"/>
    </xf>
    <xf numFmtId="3" fontId="12" fillId="4" borderId="1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Alignment="1">
      <alignment horizontal="left"/>
    </xf>
    <xf numFmtId="166" fontId="6" fillId="5" borderId="0" xfId="0" applyNumberFormat="1" applyFont="1" applyFill="1" applyAlignment="1" applyProtection="1">
      <alignment horizontal="center"/>
      <protection locked="0"/>
    </xf>
    <xf numFmtId="3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3" fontId="16" fillId="2" borderId="0" xfId="0" applyNumberFormat="1" applyFont="1" applyFill="1" applyAlignment="1" applyProtection="1">
      <alignment vertical="center"/>
      <protection hidden="1"/>
    </xf>
    <xf numFmtId="0" fontId="12" fillId="4" borderId="5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 indent="1"/>
    </xf>
    <xf numFmtId="3" fontId="12" fillId="4" borderId="5" xfId="0" applyNumberFormat="1" applyFont="1" applyFill="1" applyBorder="1" applyAlignment="1" applyProtection="1">
      <alignment vertical="center"/>
      <protection hidden="1"/>
    </xf>
    <xf numFmtId="3" fontId="12" fillId="4" borderId="5" xfId="0" applyNumberFormat="1" applyFont="1" applyFill="1" applyBorder="1" applyAlignment="1">
      <alignment vertical="center"/>
    </xf>
    <xf numFmtId="0" fontId="22" fillId="0" borderId="0" xfId="0" applyFont="1"/>
    <xf numFmtId="3" fontId="22" fillId="0" borderId="0" xfId="0" applyNumberFormat="1" applyFont="1"/>
    <xf numFmtId="0" fontId="22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vertical="top" wrapText="1"/>
    </xf>
    <xf numFmtId="3" fontId="28" fillId="0" borderId="0" xfId="1" applyNumberFormat="1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3" fontId="22" fillId="0" borderId="0" xfId="1" applyNumberFormat="1" applyFont="1" applyAlignment="1">
      <alignment horizontal="center" vertical="top" wrapTex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top"/>
    </xf>
    <xf numFmtId="3" fontId="31" fillId="0" borderId="0" xfId="1" applyNumberFormat="1" applyFont="1" applyAlignment="1">
      <alignment horizontal="center" vertical="top"/>
    </xf>
    <xf numFmtId="0" fontId="30" fillId="6" borderId="0" xfId="0" applyFont="1" applyFill="1" applyAlignment="1">
      <alignment vertical="top" wrapText="1"/>
    </xf>
    <xf numFmtId="3" fontId="22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left" vertical="center" indent="1"/>
    </xf>
    <xf numFmtId="0" fontId="32" fillId="4" borderId="1" xfId="0" applyFont="1" applyFill="1" applyBorder="1" applyAlignment="1">
      <alignment horizontal="left" vertical="center"/>
    </xf>
    <xf numFmtId="3" fontId="3" fillId="2" borderId="0" xfId="0" applyNumberFormat="1" applyFont="1" applyFill="1"/>
    <xf numFmtId="0" fontId="3" fillId="2" borderId="0" xfId="1" applyNumberFormat="1" applyFont="1" applyFill="1" applyAlignment="1"/>
    <xf numFmtId="0" fontId="32" fillId="4" borderId="1" xfId="1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top" wrapText="1"/>
    </xf>
    <xf numFmtId="0" fontId="22" fillId="0" borderId="0" xfId="2" applyAlignment="1">
      <alignment vertical="top"/>
    </xf>
    <xf numFmtId="0" fontId="22" fillId="9" borderId="0" xfId="2" applyFill="1" applyAlignment="1">
      <alignment vertical="top"/>
    </xf>
    <xf numFmtId="0" fontId="10" fillId="9" borderId="0" xfId="2" applyFont="1" applyFill="1" applyAlignment="1">
      <alignment horizontal="center" vertical="top"/>
    </xf>
    <xf numFmtId="0" fontId="10" fillId="8" borderId="0" xfId="2" applyFont="1" applyFill="1" applyAlignment="1">
      <alignment horizontal="center" vertical="top"/>
    </xf>
    <xf numFmtId="0" fontId="38" fillId="8" borderId="0" xfId="2" applyFont="1" applyFill="1" applyAlignment="1">
      <alignment vertical="top" wrapText="1"/>
    </xf>
    <xf numFmtId="0" fontId="22" fillId="8" borderId="0" xfId="0" applyFont="1" applyFill="1" applyAlignment="1">
      <alignment vertical="top"/>
    </xf>
    <xf numFmtId="0" fontId="30" fillId="8" borderId="0" xfId="0" applyFont="1" applyFill="1" applyAlignment="1">
      <alignment vertical="top" wrapText="1"/>
    </xf>
    <xf numFmtId="0" fontId="22" fillId="9" borderId="0" xfId="0" applyFont="1" applyFill="1" applyAlignment="1">
      <alignment vertical="top"/>
    </xf>
    <xf numFmtId="0" fontId="22" fillId="9" borderId="0" xfId="2" applyFill="1" applyAlignment="1">
      <alignment vertical="top" wrapText="1"/>
    </xf>
    <xf numFmtId="0" fontId="36" fillId="9" borderId="0" xfId="0" applyFont="1" applyFill="1" applyAlignment="1">
      <alignment vertical="center" wrapText="1"/>
    </xf>
    <xf numFmtId="0" fontId="37" fillId="9" borderId="0" xfId="0" applyFont="1" applyFill="1" applyAlignment="1">
      <alignment vertical="center" wrapText="1"/>
    </xf>
    <xf numFmtId="0" fontId="29" fillId="9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35" fillId="9" borderId="0" xfId="0" applyFont="1" applyFill="1" applyAlignment="1">
      <alignment vertical="center"/>
    </xf>
    <xf numFmtId="0" fontId="1" fillId="9" borderId="0" xfId="0" applyFont="1" applyFill="1" applyAlignment="1">
      <alignment vertical="top"/>
    </xf>
    <xf numFmtId="0" fontId="2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3" fontId="9" fillId="2" borderId="0" xfId="0" applyNumberFormat="1" applyFont="1" applyFill="1" applyProtection="1">
      <protection locked="0"/>
    </xf>
    <xf numFmtId="0" fontId="40" fillId="2" borderId="0" xfId="0" applyFont="1" applyFill="1" applyProtection="1">
      <protection locked="0"/>
    </xf>
    <xf numFmtId="14" fontId="7" fillId="2" borderId="0" xfId="0" applyNumberFormat="1" applyFont="1" applyFill="1" applyAlignment="1" applyProtection="1">
      <alignment horizontal="center"/>
      <protection locked="0"/>
    </xf>
    <xf numFmtId="0" fontId="42" fillId="2" borderId="0" xfId="0" applyFont="1" applyFill="1" applyProtection="1">
      <protection locked="0"/>
    </xf>
    <xf numFmtId="0" fontId="44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3" fontId="41" fillId="2" borderId="0" xfId="0" applyNumberFormat="1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8" fillId="2" borderId="0" xfId="0" applyFont="1" applyFill="1"/>
    <xf numFmtId="3" fontId="9" fillId="2" borderId="0" xfId="0" applyNumberFormat="1" applyFont="1" applyFill="1"/>
    <xf numFmtId="0" fontId="40" fillId="11" borderId="0" xfId="0" applyFont="1" applyFill="1"/>
    <xf numFmtId="0" fontId="40" fillId="2" borderId="0" xfId="0" applyFont="1" applyFill="1"/>
    <xf numFmtId="0" fontId="9" fillId="2" borderId="0" xfId="0" applyFont="1" applyFill="1"/>
    <xf numFmtId="0" fontId="41" fillId="2" borderId="0" xfId="0" applyFont="1" applyFill="1"/>
    <xf numFmtId="3" fontId="41" fillId="2" borderId="0" xfId="0" applyNumberFormat="1" applyFont="1" applyFill="1"/>
    <xf numFmtId="3" fontId="41" fillId="2" borderId="0" xfId="0" applyNumberFormat="1" applyFont="1" applyFill="1" applyAlignment="1">
      <alignment horizontal="left"/>
    </xf>
    <xf numFmtId="3" fontId="5" fillId="2" borderId="0" xfId="0" applyNumberFormat="1" applyFont="1" applyFill="1"/>
    <xf numFmtId="0" fontId="18" fillId="2" borderId="0" xfId="0" applyFont="1" applyFill="1" applyAlignment="1" applyProtection="1">
      <alignment horizontal="left" indent="1"/>
      <protection locked="0"/>
    </xf>
    <xf numFmtId="3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15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horizontal="center" vertical="top"/>
      <protection locked="0"/>
    </xf>
    <xf numFmtId="0" fontId="17" fillId="2" borderId="0" xfId="0" applyFont="1" applyFill="1" applyAlignment="1" applyProtection="1">
      <alignment horizontal="left" vertical="top" inden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45" fillId="10" borderId="0" xfId="0" applyFont="1" applyFill="1" applyProtection="1">
      <protection locked="0"/>
    </xf>
    <xf numFmtId="0" fontId="46" fillId="2" borderId="0" xfId="0" applyFont="1" applyFill="1" applyAlignment="1" applyProtection="1">
      <alignment horizontal="left" vertical="top" indent="2"/>
      <protection locked="0"/>
    </xf>
    <xf numFmtId="0" fontId="4" fillId="2" borderId="0" xfId="0" applyFont="1" applyFill="1" applyAlignment="1" applyProtection="1">
      <alignment horizontal="left" indent="2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indent="1"/>
      <protection locked="0"/>
    </xf>
    <xf numFmtId="0" fontId="14" fillId="2" borderId="0" xfId="0" applyFont="1" applyFill="1" applyAlignment="1" applyProtection="1">
      <alignment horizontal="left" indent="1"/>
      <protection locked="0"/>
    </xf>
    <xf numFmtId="0" fontId="2" fillId="2" borderId="0" xfId="2" applyFont="1" applyFill="1" applyAlignment="1" applyProtection="1">
      <alignment horizontal="left" indent="1"/>
      <protection locked="0"/>
    </xf>
    <xf numFmtId="0" fontId="4" fillId="2" borderId="0" xfId="0" applyFont="1" applyFill="1" applyAlignment="1" applyProtection="1">
      <alignment horizontal="left" indent="1"/>
      <protection locked="0"/>
    </xf>
    <xf numFmtId="0" fontId="2" fillId="2" borderId="0" xfId="0" applyFont="1" applyFill="1" applyAlignment="1" applyProtection="1">
      <alignment horizontal="left" vertical="top" indent="1"/>
      <protection locked="0"/>
    </xf>
    <xf numFmtId="0" fontId="39" fillId="2" borderId="0" xfId="0" quotePrefix="1" applyFont="1" applyFill="1" applyAlignment="1" applyProtection="1">
      <alignment horizontal="left" indent="2"/>
      <protection locked="0"/>
    </xf>
    <xf numFmtId="0" fontId="23" fillId="2" borderId="0" xfId="0" quotePrefix="1" applyFont="1" applyFill="1" applyAlignment="1" applyProtection="1">
      <alignment horizontal="left" indent="2"/>
      <protection locked="0"/>
    </xf>
    <xf numFmtId="0" fontId="25" fillId="0" borderId="0" xfId="0" applyFont="1" applyProtection="1">
      <protection locked="0"/>
    </xf>
    <xf numFmtId="0" fontId="2" fillId="2" borderId="0" xfId="0" applyFont="1" applyFill="1" applyAlignment="1" applyProtection="1">
      <alignment horizontal="left" indent="2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 indent="1"/>
      <protection locked="0"/>
    </xf>
    <xf numFmtId="0" fontId="17" fillId="2" borderId="4" xfId="0" applyFont="1" applyFill="1" applyBorder="1" applyAlignment="1" applyProtection="1">
      <alignment horizontal="left"/>
      <protection locked="0"/>
    </xf>
    <xf numFmtId="0" fontId="19" fillId="2" borderId="4" xfId="0" applyFont="1" applyFill="1" applyBorder="1" applyAlignment="1" applyProtection="1">
      <alignment horizontal="left"/>
      <protection locked="0"/>
    </xf>
    <xf numFmtId="0" fontId="19" fillId="2" borderId="4" xfId="0" applyFont="1" applyFill="1" applyBorder="1" applyAlignment="1" applyProtection="1">
      <alignment horizontal="left" indent="1"/>
      <protection locked="0"/>
    </xf>
    <xf numFmtId="0" fontId="4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52" fillId="0" borderId="0" xfId="0" applyFont="1"/>
    <xf numFmtId="0" fontId="56" fillId="7" borderId="0" xfId="0" applyFont="1" applyFill="1" applyAlignment="1">
      <alignment vertical="center" wrapText="1"/>
    </xf>
    <xf numFmtId="0" fontId="47" fillId="7" borderId="0" xfId="0" applyFont="1" applyFill="1" applyAlignment="1">
      <alignment vertical="center" wrapText="1"/>
    </xf>
    <xf numFmtId="0" fontId="58" fillId="7" borderId="0" xfId="0" applyFont="1" applyFill="1" applyAlignment="1">
      <alignment vertical="center" wrapText="1"/>
    </xf>
    <xf numFmtId="0" fontId="59" fillId="7" borderId="0" xfId="0" applyFont="1" applyFill="1" applyAlignment="1">
      <alignment vertical="center" wrapText="1"/>
    </xf>
    <xf numFmtId="0" fontId="54" fillId="7" borderId="0" xfId="0" applyFont="1" applyFill="1" applyAlignment="1">
      <alignment vertical="center" wrapText="1"/>
    </xf>
    <xf numFmtId="0" fontId="60" fillId="7" borderId="0" xfId="0" applyFont="1" applyFill="1" applyAlignment="1">
      <alignment vertical="center" wrapText="1"/>
    </xf>
    <xf numFmtId="0" fontId="52" fillId="7" borderId="0" xfId="0" applyFont="1" applyFill="1" applyAlignment="1">
      <alignment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5" fillId="9" borderId="0" xfId="0" applyFont="1" applyFill="1" applyAlignment="1">
      <alignment vertical="center"/>
    </xf>
    <xf numFmtId="0" fontId="51" fillId="9" borderId="0" xfId="0" applyFont="1" applyFill="1" applyAlignment="1">
      <alignment vertical="center"/>
    </xf>
    <xf numFmtId="0" fontId="67" fillId="9" borderId="0" xfId="0" applyFont="1" applyFill="1" applyAlignment="1">
      <alignment vertical="center"/>
    </xf>
    <xf numFmtId="0" fontId="52" fillId="9" borderId="0" xfId="0" applyFont="1" applyFill="1"/>
    <xf numFmtId="0" fontId="70" fillId="0" borderId="0" xfId="0" applyFont="1"/>
    <xf numFmtId="0" fontId="68" fillId="9" borderId="0" xfId="0" applyFont="1" applyFill="1" applyAlignment="1">
      <alignment vertical="center"/>
    </xf>
    <xf numFmtId="0" fontId="71" fillId="9" borderId="0" xfId="0" applyFont="1" applyFill="1" applyAlignment="1">
      <alignment vertical="center"/>
    </xf>
    <xf numFmtId="0" fontId="57" fillId="8" borderId="0" xfId="0" applyFont="1" applyFill="1" applyAlignment="1">
      <alignment vertical="center"/>
    </xf>
    <xf numFmtId="0" fontId="47" fillId="8" borderId="0" xfId="0" applyFont="1" applyFill="1" applyAlignment="1">
      <alignment vertical="center"/>
    </xf>
    <xf numFmtId="0" fontId="51" fillId="8" borderId="0" xfId="0" applyFont="1" applyFill="1" applyAlignment="1">
      <alignment vertical="center"/>
    </xf>
    <xf numFmtId="0" fontId="68" fillId="8" borderId="0" xfId="0" applyFont="1" applyFill="1" applyAlignment="1">
      <alignment vertical="center"/>
    </xf>
    <xf numFmtId="0" fontId="56" fillId="8" borderId="0" xfId="0" applyFont="1" applyFill="1" applyAlignment="1">
      <alignment vertical="center"/>
    </xf>
    <xf numFmtId="0" fontId="58" fillId="8" borderId="0" xfId="0" applyFont="1" applyFill="1" applyAlignment="1">
      <alignment vertical="center"/>
    </xf>
    <xf numFmtId="0" fontId="70" fillId="8" borderId="0" xfId="0" applyFont="1" applyFill="1"/>
    <xf numFmtId="0" fontId="70" fillId="8" borderId="0" xfId="0" applyFont="1" applyFill="1" applyAlignment="1">
      <alignment wrapText="1"/>
    </xf>
    <xf numFmtId="0" fontId="65" fillId="8" borderId="0" xfId="0" applyFont="1" applyFill="1" applyAlignment="1">
      <alignment vertical="center"/>
    </xf>
    <xf numFmtId="0" fontId="51" fillId="8" borderId="0" xfId="0" applyFont="1" applyFill="1" applyAlignment="1">
      <alignment horizontal="left" vertical="center" indent="1"/>
    </xf>
    <xf numFmtId="0" fontId="68" fillId="8" borderId="0" xfId="0" applyFont="1" applyFill="1" applyAlignment="1">
      <alignment horizontal="left" vertical="center" indent="1"/>
    </xf>
    <xf numFmtId="0" fontId="70" fillId="8" borderId="0" xfId="0" applyFont="1" applyFill="1" applyAlignment="1">
      <alignment vertical="center"/>
    </xf>
    <xf numFmtId="0" fontId="53" fillId="8" borderId="0" xfId="0" applyFont="1" applyFill="1" applyAlignment="1">
      <alignment vertical="center" wrapText="1"/>
    </xf>
    <xf numFmtId="0" fontId="74" fillId="8" borderId="0" xfId="0" applyFont="1" applyFill="1" applyAlignment="1">
      <alignment vertical="center"/>
    </xf>
    <xf numFmtId="0" fontId="66" fillId="8" borderId="0" xfId="0" applyFont="1" applyFill="1" applyAlignment="1">
      <alignment vertical="center"/>
    </xf>
    <xf numFmtId="0" fontId="75" fillId="8" borderId="0" xfId="0" applyFont="1" applyFill="1" applyAlignment="1">
      <alignment vertical="center"/>
    </xf>
    <xf numFmtId="0" fontId="70" fillId="8" borderId="0" xfId="0" applyFont="1" applyFill="1" applyAlignment="1">
      <alignment vertical="center" wrapText="1"/>
    </xf>
    <xf numFmtId="0" fontId="47" fillId="9" borderId="0" xfId="0" applyFont="1" applyFill="1" applyAlignment="1">
      <alignment vertical="center"/>
    </xf>
    <xf numFmtId="0" fontId="51" fillId="9" borderId="0" xfId="0" applyFont="1" applyFill="1"/>
    <xf numFmtId="0" fontId="70" fillId="9" borderId="0" xfId="0" applyFont="1" applyFill="1" applyAlignment="1">
      <alignment wrapText="1"/>
    </xf>
    <xf numFmtId="0" fontId="65" fillId="9" borderId="0" xfId="0" applyFont="1" applyFill="1" applyAlignment="1">
      <alignment vertical="center" wrapText="1"/>
    </xf>
    <xf numFmtId="0" fontId="65" fillId="8" borderId="0" xfId="0" applyFont="1" applyFill="1" applyAlignment="1">
      <alignment vertical="center" wrapText="1"/>
    </xf>
    <xf numFmtId="0" fontId="54" fillId="8" borderId="0" xfId="0" applyFont="1" applyFill="1"/>
    <xf numFmtId="0" fontId="51" fillId="8" borderId="0" xfId="0" applyFont="1" applyFill="1"/>
    <xf numFmtId="0" fontId="55" fillId="9" borderId="0" xfId="0" applyFont="1" applyFill="1" applyAlignment="1">
      <alignment vertical="center" wrapText="1"/>
    </xf>
    <xf numFmtId="0" fontId="56" fillId="9" borderId="0" xfId="0" applyFont="1" applyFill="1" applyAlignment="1">
      <alignment vertical="center" wrapText="1"/>
    </xf>
    <xf numFmtId="0" fontId="47" fillId="9" borderId="0" xfId="0" applyFont="1" applyFill="1" applyAlignment="1">
      <alignment vertical="center" wrapText="1"/>
    </xf>
    <xf numFmtId="0" fontId="79" fillId="9" borderId="0" xfId="0" applyFont="1" applyFill="1" applyAlignment="1">
      <alignment vertical="center" wrapText="1"/>
    </xf>
    <xf numFmtId="0" fontId="68" fillId="9" borderId="0" xfId="0" applyFont="1" applyFill="1" applyAlignment="1">
      <alignment vertical="center" wrapText="1"/>
    </xf>
    <xf numFmtId="0" fontId="59" fillId="9" borderId="0" xfId="0" applyFont="1" applyFill="1" applyAlignment="1">
      <alignment vertical="center" wrapText="1"/>
    </xf>
    <xf numFmtId="0" fontId="81" fillId="9" borderId="0" xfId="0" applyFont="1" applyFill="1" applyAlignment="1">
      <alignment vertical="center" wrapText="1"/>
    </xf>
    <xf numFmtId="0" fontId="0" fillId="9" borderId="0" xfId="0" applyFill="1" applyAlignment="1">
      <alignment vertical="top" wrapText="1"/>
    </xf>
    <xf numFmtId="0" fontId="82" fillId="9" borderId="0" xfId="0" applyFont="1" applyFill="1" applyAlignment="1">
      <alignment vertical="center" wrapText="1"/>
    </xf>
    <xf numFmtId="0" fontId="70" fillId="9" borderId="0" xfId="0" applyFont="1" applyFill="1" applyAlignment="1">
      <alignment vertical="center" wrapText="1"/>
    </xf>
    <xf numFmtId="0" fontId="78" fillId="9" borderId="0" xfId="0" applyFont="1" applyFill="1" applyAlignment="1">
      <alignment vertical="center" wrapText="1"/>
    </xf>
    <xf numFmtId="0" fontId="57" fillId="9" borderId="0" xfId="0" applyFont="1" applyFill="1" applyAlignment="1">
      <alignment vertical="center" wrapText="1"/>
    </xf>
    <xf numFmtId="0" fontId="56" fillId="9" borderId="0" xfId="0" applyFont="1" applyFill="1" applyAlignment="1">
      <alignment vertical="center"/>
    </xf>
    <xf numFmtId="0" fontId="65" fillId="9" borderId="0" xfId="0" applyFont="1" applyFill="1"/>
    <xf numFmtId="0" fontId="20" fillId="5" borderId="2" xfId="0" applyFont="1" applyFill="1" applyBorder="1" applyAlignment="1">
      <alignment horizontal="left" vertical="center" wrapText="1"/>
    </xf>
    <xf numFmtId="0" fontId="2" fillId="2" borderId="0" xfId="2" applyFont="1" applyFill="1" applyAlignment="1" applyProtection="1">
      <alignment horizontal="left" wrapText="1" indent="1"/>
      <protection locked="0"/>
    </xf>
    <xf numFmtId="0" fontId="30" fillId="6" borderId="0" xfId="0" applyFont="1" applyFill="1" applyAlignment="1">
      <alignment vertical="top" wrapText="1"/>
    </xf>
  </cellXfs>
  <cellStyles count="4">
    <cellStyle name="Komma" xfId="1" builtinId="3"/>
    <cellStyle name="Komma 2" xfId="3" xr:uid="{00000000-0005-0000-0000-00002F000000}"/>
    <cellStyle name="Standard" xfId="0" builtinId="0"/>
    <cellStyle name="Standard 2" xfId="2" xr:uid="{00000000-0005-0000-0000-000030000000}"/>
  </cellStyles>
  <dxfs count="8">
    <dxf>
      <font>
        <b/>
        <i val="0"/>
        <condense val="0"/>
        <extend val="0"/>
        <color indexed="9"/>
      </font>
      <fill>
        <patternFill>
          <bgColor indexed="55"/>
        </patternFill>
      </fill>
    </dxf>
    <dxf>
      <font>
        <b/>
        <i val="0"/>
        <strike val="0"/>
        <color indexed="54"/>
      </font>
      <fill>
        <patternFill>
          <bgColor indexed="55"/>
        </patternFill>
      </fill>
    </dxf>
    <dxf>
      <font>
        <b/>
        <i val="0"/>
        <condense val="0"/>
        <extend val="0"/>
        <color indexed="54"/>
      </font>
      <fill>
        <patternFill patternType="solid"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55"/>
        </patternFill>
      </fill>
    </dxf>
    <dxf>
      <font>
        <b/>
        <i val="0"/>
        <condense val="0"/>
        <extend val="0"/>
        <color indexed="54"/>
      </font>
      <fill>
        <patternFill>
          <bgColor indexed="55"/>
        </patternFill>
      </fill>
    </dxf>
    <dxf>
      <font>
        <b/>
        <i val="0"/>
        <strike val="0"/>
        <color indexed="54"/>
      </font>
      <fill>
        <patternFill patternType="solid"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55"/>
        </patternFill>
      </fill>
    </dxf>
    <dxf>
      <font>
        <b/>
        <i val="0"/>
        <strike val="0"/>
        <color indexed="54"/>
      </font>
      <fill>
        <patternFill>
          <bgColor indexed="55"/>
        </patternFill>
      </fill>
    </dxf>
  </dxfs>
  <tableStyles count="0" defaultTableStyle="TableStyleMedium2" defaultPivotStyle="PivotStyleLight16"/>
  <colors>
    <mruColors>
      <color rgb="FFFFFF99"/>
      <color rgb="FF808080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REFERENZMITTEL</a:t>
            </a:r>
          </a:p>
        </c:rich>
      </c:tx>
      <c:layout>
        <c:manualLayout>
          <c:xMode val="edge"/>
          <c:yMode val="edge"/>
          <c:x val="0.44164989939637828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97585513078471E-2"/>
          <c:y val="0.10923076923076923"/>
          <c:w val="0.8903420523138833"/>
          <c:h val="0.686153846153846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Formel!$A$6:$A$226</c:f>
              <c:numCache>
                <c:formatCode>#,##0</c:formatCode>
                <c:ptCount val="221"/>
                <c:pt idx="0">
                  <c:v>40000</c:v>
                </c:pt>
                <c:pt idx="1">
                  <c:v>41000</c:v>
                </c:pt>
                <c:pt idx="2">
                  <c:v>42000</c:v>
                </c:pt>
                <c:pt idx="3">
                  <c:v>43000</c:v>
                </c:pt>
                <c:pt idx="4">
                  <c:v>44000</c:v>
                </c:pt>
                <c:pt idx="5">
                  <c:v>45000</c:v>
                </c:pt>
                <c:pt idx="6">
                  <c:v>46000</c:v>
                </c:pt>
                <c:pt idx="7">
                  <c:v>47000</c:v>
                </c:pt>
                <c:pt idx="8">
                  <c:v>48000</c:v>
                </c:pt>
                <c:pt idx="9">
                  <c:v>49000</c:v>
                </c:pt>
                <c:pt idx="10">
                  <c:v>50000</c:v>
                </c:pt>
                <c:pt idx="11">
                  <c:v>51000</c:v>
                </c:pt>
                <c:pt idx="12">
                  <c:v>52000</c:v>
                </c:pt>
                <c:pt idx="13">
                  <c:v>53000</c:v>
                </c:pt>
                <c:pt idx="14">
                  <c:v>54000</c:v>
                </c:pt>
                <c:pt idx="15">
                  <c:v>55000</c:v>
                </c:pt>
                <c:pt idx="16">
                  <c:v>56000</c:v>
                </c:pt>
                <c:pt idx="17">
                  <c:v>57000</c:v>
                </c:pt>
                <c:pt idx="18">
                  <c:v>58000</c:v>
                </c:pt>
                <c:pt idx="19">
                  <c:v>59000</c:v>
                </c:pt>
                <c:pt idx="20">
                  <c:v>60000</c:v>
                </c:pt>
                <c:pt idx="21">
                  <c:v>61000</c:v>
                </c:pt>
                <c:pt idx="22">
                  <c:v>62000</c:v>
                </c:pt>
                <c:pt idx="23">
                  <c:v>63000</c:v>
                </c:pt>
                <c:pt idx="24">
                  <c:v>64000</c:v>
                </c:pt>
                <c:pt idx="25">
                  <c:v>65000</c:v>
                </c:pt>
                <c:pt idx="26">
                  <c:v>66000</c:v>
                </c:pt>
                <c:pt idx="27">
                  <c:v>67000</c:v>
                </c:pt>
                <c:pt idx="28">
                  <c:v>68000</c:v>
                </c:pt>
                <c:pt idx="29">
                  <c:v>69000</c:v>
                </c:pt>
                <c:pt idx="30">
                  <c:v>70000</c:v>
                </c:pt>
                <c:pt idx="31">
                  <c:v>71000</c:v>
                </c:pt>
                <c:pt idx="32">
                  <c:v>72000</c:v>
                </c:pt>
                <c:pt idx="33">
                  <c:v>73000</c:v>
                </c:pt>
                <c:pt idx="34">
                  <c:v>74000</c:v>
                </c:pt>
                <c:pt idx="35">
                  <c:v>75000</c:v>
                </c:pt>
                <c:pt idx="36">
                  <c:v>76000</c:v>
                </c:pt>
                <c:pt idx="37">
                  <c:v>77000</c:v>
                </c:pt>
                <c:pt idx="38">
                  <c:v>78000</c:v>
                </c:pt>
                <c:pt idx="39">
                  <c:v>79000</c:v>
                </c:pt>
                <c:pt idx="40">
                  <c:v>80000</c:v>
                </c:pt>
                <c:pt idx="41">
                  <c:v>81000</c:v>
                </c:pt>
                <c:pt idx="42">
                  <c:v>82000</c:v>
                </c:pt>
                <c:pt idx="43">
                  <c:v>83000</c:v>
                </c:pt>
                <c:pt idx="44">
                  <c:v>84000</c:v>
                </c:pt>
                <c:pt idx="45">
                  <c:v>85000</c:v>
                </c:pt>
                <c:pt idx="46">
                  <c:v>86000</c:v>
                </c:pt>
                <c:pt idx="47">
                  <c:v>87000</c:v>
                </c:pt>
                <c:pt idx="48">
                  <c:v>88000</c:v>
                </c:pt>
                <c:pt idx="49">
                  <c:v>89000</c:v>
                </c:pt>
                <c:pt idx="50">
                  <c:v>90000</c:v>
                </c:pt>
                <c:pt idx="51">
                  <c:v>91000</c:v>
                </c:pt>
                <c:pt idx="52">
                  <c:v>92000</c:v>
                </c:pt>
                <c:pt idx="53">
                  <c:v>93000</c:v>
                </c:pt>
                <c:pt idx="54">
                  <c:v>94000</c:v>
                </c:pt>
                <c:pt idx="55">
                  <c:v>95000</c:v>
                </c:pt>
                <c:pt idx="56">
                  <c:v>96000</c:v>
                </c:pt>
                <c:pt idx="57">
                  <c:v>97000</c:v>
                </c:pt>
                <c:pt idx="58">
                  <c:v>98000</c:v>
                </c:pt>
                <c:pt idx="59">
                  <c:v>99000</c:v>
                </c:pt>
                <c:pt idx="60">
                  <c:v>100000</c:v>
                </c:pt>
                <c:pt idx="61">
                  <c:v>101000</c:v>
                </c:pt>
                <c:pt idx="62">
                  <c:v>102000</c:v>
                </c:pt>
                <c:pt idx="63">
                  <c:v>103000</c:v>
                </c:pt>
                <c:pt idx="64">
                  <c:v>104000</c:v>
                </c:pt>
                <c:pt idx="65">
                  <c:v>105000</c:v>
                </c:pt>
                <c:pt idx="66">
                  <c:v>106000</c:v>
                </c:pt>
                <c:pt idx="67">
                  <c:v>107000</c:v>
                </c:pt>
                <c:pt idx="68">
                  <c:v>108000</c:v>
                </c:pt>
                <c:pt idx="69">
                  <c:v>109000</c:v>
                </c:pt>
                <c:pt idx="70">
                  <c:v>110000</c:v>
                </c:pt>
                <c:pt idx="71">
                  <c:v>111000</c:v>
                </c:pt>
                <c:pt idx="72">
                  <c:v>112000</c:v>
                </c:pt>
                <c:pt idx="73">
                  <c:v>113000</c:v>
                </c:pt>
                <c:pt idx="74">
                  <c:v>114000</c:v>
                </c:pt>
                <c:pt idx="75">
                  <c:v>115000</c:v>
                </c:pt>
                <c:pt idx="76">
                  <c:v>116000</c:v>
                </c:pt>
                <c:pt idx="77">
                  <c:v>117000</c:v>
                </c:pt>
                <c:pt idx="78">
                  <c:v>118000</c:v>
                </c:pt>
                <c:pt idx="79">
                  <c:v>119000</c:v>
                </c:pt>
                <c:pt idx="80">
                  <c:v>120000</c:v>
                </c:pt>
                <c:pt idx="81">
                  <c:v>121000</c:v>
                </c:pt>
                <c:pt idx="82">
                  <c:v>122000</c:v>
                </c:pt>
                <c:pt idx="83">
                  <c:v>123000</c:v>
                </c:pt>
                <c:pt idx="84">
                  <c:v>124000</c:v>
                </c:pt>
                <c:pt idx="85">
                  <c:v>125000</c:v>
                </c:pt>
                <c:pt idx="86">
                  <c:v>126000</c:v>
                </c:pt>
                <c:pt idx="87">
                  <c:v>127000</c:v>
                </c:pt>
                <c:pt idx="88">
                  <c:v>128000</c:v>
                </c:pt>
                <c:pt idx="89">
                  <c:v>129000</c:v>
                </c:pt>
                <c:pt idx="90">
                  <c:v>130000</c:v>
                </c:pt>
                <c:pt idx="91">
                  <c:v>131000</c:v>
                </c:pt>
                <c:pt idx="92">
                  <c:v>132000</c:v>
                </c:pt>
                <c:pt idx="93">
                  <c:v>133000</c:v>
                </c:pt>
                <c:pt idx="94">
                  <c:v>134000</c:v>
                </c:pt>
                <c:pt idx="95">
                  <c:v>135000</c:v>
                </c:pt>
                <c:pt idx="96">
                  <c:v>136000</c:v>
                </c:pt>
                <c:pt idx="97">
                  <c:v>137000</c:v>
                </c:pt>
                <c:pt idx="98">
                  <c:v>138000</c:v>
                </c:pt>
                <c:pt idx="99">
                  <c:v>139000</c:v>
                </c:pt>
                <c:pt idx="100">
                  <c:v>140000</c:v>
                </c:pt>
                <c:pt idx="101">
                  <c:v>141000</c:v>
                </c:pt>
                <c:pt idx="102">
                  <c:v>142000</c:v>
                </c:pt>
                <c:pt idx="103">
                  <c:v>143000</c:v>
                </c:pt>
                <c:pt idx="104">
                  <c:v>144000</c:v>
                </c:pt>
                <c:pt idx="105">
                  <c:v>145000</c:v>
                </c:pt>
                <c:pt idx="106">
                  <c:v>146000</c:v>
                </c:pt>
                <c:pt idx="107">
                  <c:v>147000</c:v>
                </c:pt>
                <c:pt idx="108">
                  <c:v>148000</c:v>
                </c:pt>
                <c:pt idx="109">
                  <c:v>149000</c:v>
                </c:pt>
                <c:pt idx="110">
                  <c:v>150000</c:v>
                </c:pt>
                <c:pt idx="111">
                  <c:v>151000</c:v>
                </c:pt>
                <c:pt idx="112">
                  <c:v>152000</c:v>
                </c:pt>
                <c:pt idx="113">
                  <c:v>153000</c:v>
                </c:pt>
                <c:pt idx="114">
                  <c:v>154000</c:v>
                </c:pt>
                <c:pt idx="115">
                  <c:v>155000</c:v>
                </c:pt>
                <c:pt idx="116">
                  <c:v>156000</c:v>
                </c:pt>
                <c:pt idx="117">
                  <c:v>157000</c:v>
                </c:pt>
                <c:pt idx="118">
                  <c:v>158000</c:v>
                </c:pt>
                <c:pt idx="119">
                  <c:v>159000</c:v>
                </c:pt>
                <c:pt idx="120">
                  <c:v>160000</c:v>
                </c:pt>
                <c:pt idx="121">
                  <c:v>161000</c:v>
                </c:pt>
                <c:pt idx="122">
                  <c:v>162000</c:v>
                </c:pt>
                <c:pt idx="123">
                  <c:v>163000</c:v>
                </c:pt>
                <c:pt idx="124">
                  <c:v>164000</c:v>
                </c:pt>
                <c:pt idx="125">
                  <c:v>165000</c:v>
                </c:pt>
                <c:pt idx="126">
                  <c:v>166000</c:v>
                </c:pt>
                <c:pt idx="127">
                  <c:v>167000</c:v>
                </c:pt>
                <c:pt idx="128">
                  <c:v>168000</c:v>
                </c:pt>
                <c:pt idx="129">
                  <c:v>169000</c:v>
                </c:pt>
                <c:pt idx="130">
                  <c:v>170000</c:v>
                </c:pt>
                <c:pt idx="131">
                  <c:v>171000</c:v>
                </c:pt>
                <c:pt idx="132">
                  <c:v>172000</c:v>
                </c:pt>
                <c:pt idx="133">
                  <c:v>173000</c:v>
                </c:pt>
                <c:pt idx="134">
                  <c:v>174000</c:v>
                </c:pt>
                <c:pt idx="135">
                  <c:v>175000</c:v>
                </c:pt>
                <c:pt idx="136">
                  <c:v>176000</c:v>
                </c:pt>
                <c:pt idx="137">
                  <c:v>177000</c:v>
                </c:pt>
                <c:pt idx="138">
                  <c:v>178000</c:v>
                </c:pt>
                <c:pt idx="139">
                  <c:v>179000</c:v>
                </c:pt>
                <c:pt idx="140">
                  <c:v>180000</c:v>
                </c:pt>
                <c:pt idx="141">
                  <c:v>181000</c:v>
                </c:pt>
                <c:pt idx="142">
                  <c:v>182000</c:v>
                </c:pt>
                <c:pt idx="143">
                  <c:v>183000</c:v>
                </c:pt>
                <c:pt idx="144">
                  <c:v>184000</c:v>
                </c:pt>
                <c:pt idx="145">
                  <c:v>185000</c:v>
                </c:pt>
                <c:pt idx="146">
                  <c:v>186000</c:v>
                </c:pt>
                <c:pt idx="147">
                  <c:v>187000</c:v>
                </c:pt>
                <c:pt idx="148">
                  <c:v>188000</c:v>
                </c:pt>
                <c:pt idx="149">
                  <c:v>189000</c:v>
                </c:pt>
                <c:pt idx="150">
                  <c:v>190000</c:v>
                </c:pt>
                <c:pt idx="151">
                  <c:v>191000</c:v>
                </c:pt>
                <c:pt idx="152">
                  <c:v>192000</c:v>
                </c:pt>
                <c:pt idx="153">
                  <c:v>193000</c:v>
                </c:pt>
                <c:pt idx="154">
                  <c:v>194000</c:v>
                </c:pt>
                <c:pt idx="155">
                  <c:v>195000</c:v>
                </c:pt>
                <c:pt idx="156">
                  <c:v>196000</c:v>
                </c:pt>
                <c:pt idx="157">
                  <c:v>197000</c:v>
                </c:pt>
                <c:pt idx="158">
                  <c:v>198000</c:v>
                </c:pt>
                <c:pt idx="159">
                  <c:v>199000</c:v>
                </c:pt>
                <c:pt idx="160">
                  <c:v>200000</c:v>
                </c:pt>
                <c:pt idx="161">
                  <c:v>201000</c:v>
                </c:pt>
                <c:pt idx="162">
                  <c:v>202000</c:v>
                </c:pt>
                <c:pt idx="163">
                  <c:v>203000</c:v>
                </c:pt>
                <c:pt idx="164">
                  <c:v>204000</c:v>
                </c:pt>
                <c:pt idx="165">
                  <c:v>205000</c:v>
                </c:pt>
                <c:pt idx="166">
                  <c:v>206000</c:v>
                </c:pt>
                <c:pt idx="167">
                  <c:v>207000</c:v>
                </c:pt>
                <c:pt idx="168">
                  <c:v>208000</c:v>
                </c:pt>
                <c:pt idx="169">
                  <c:v>209000</c:v>
                </c:pt>
                <c:pt idx="170">
                  <c:v>210000</c:v>
                </c:pt>
                <c:pt idx="171">
                  <c:v>211000</c:v>
                </c:pt>
                <c:pt idx="172">
                  <c:v>212000</c:v>
                </c:pt>
                <c:pt idx="173">
                  <c:v>213000</c:v>
                </c:pt>
                <c:pt idx="174">
                  <c:v>214000</c:v>
                </c:pt>
                <c:pt idx="175">
                  <c:v>215000</c:v>
                </c:pt>
                <c:pt idx="176">
                  <c:v>216000</c:v>
                </c:pt>
                <c:pt idx="177">
                  <c:v>217000</c:v>
                </c:pt>
                <c:pt idx="178">
                  <c:v>218000</c:v>
                </c:pt>
                <c:pt idx="179">
                  <c:v>219000</c:v>
                </c:pt>
                <c:pt idx="180">
                  <c:v>220000</c:v>
                </c:pt>
                <c:pt idx="181">
                  <c:v>221000</c:v>
                </c:pt>
                <c:pt idx="182">
                  <c:v>222000</c:v>
                </c:pt>
                <c:pt idx="183">
                  <c:v>223000</c:v>
                </c:pt>
                <c:pt idx="184">
                  <c:v>224000</c:v>
                </c:pt>
                <c:pt idx="185">
                  <c:v>225000</c:v>
                </c:pt>
                <c:pt idx="186">
                  <c:v>226000</c:v>
                </c:pt>
                <c:pt idx="187">
                  <c:v>227000</c:v>
                </c:pt>
                <c:pt idx="188">
                  <c:v>228000</c:v>
                </c:pt>
                <c:pt idx="189">
                  <c:v>229000</c:v>
                </c:pt>
                <c:pt idx="190">
                  <c:v>230000</c:v>
                </c:pt>
                <c:pt idx="191">
                  <c:v>231000</c:v>
                </c:pt>
                <c:pt idx="192">
                  <c:v>232000</c:v>
                </c:pt>
                <c:pt idx="193">
                  <c:v>233000</c:v>
                </c:pt>
                <c:pt idx="194">
                  <c:v>234000</c:v>
                </c:pt>
                <c:pt idx="195">
                  <c:v>235000</c:v>
                </c:pt>
                <c:pt idx="196">
                  <c:v>236000</c:v>
                </c:pt>
                <c:pt idx="197">
                  <c:v>237000</c:v>
                </c:pt>
                <c:pt idx="198">
                  <c:v>238000</c:v>
                </c:pt>
                <c:pt idx="199">
                  <c:v>239000</c:v>
                </c:pt>
                <c:pt idx="200">
                  <c:v>240000</c:v>
                </c:pt>
                <c:pt idx="201">
                  <c:v>241000</c:v>
                </c:pt>
                <c:pt idx="202">
                  <c:v>242000</c:v>
                </c:pt>
                <c:pt idx="203">
                  <c:v>243000</c:v>
                </c:pt>
                <c:pt idx="204">
                  <c:v>244000</c:v>
                </c:pt>
                <c:pt idx="205">
                  <c:v>245000</c:v>
                </c:pt>
                <c:pt idx="206">
                  <c:v>246000</c:v>
                </c:pt>
                <c:pt idx="207">
                  <c:v>247000</c:v>
                </c:pt>
                <c:pt idx="208">
                  <c:v>248000</c:v>
                </c:pt>
                <c:pt idx="209">
                  <c:v>249000</c:v>
                </c:pt>
                <c:pt idx="210">
                  <c:v>250000</c:v>
                </c:pt>
                <c:pt idx="211">
                  <c:v>251000</c:v>
                </c:pt>
                <c:pt idx="212">
                  <c:v>252000</c:v>
                </c:pt>
                <c:pt idx="213">
                  <c:v>253000</c:v>
                </c:pt>
                <c:pt idx="214">
                  <c:v>254000</c:v>
                </c:pt>
                <c:pt idx="215">
                  <c:v>255000</c:v>
                </c:pt>
                <c:pt idx="216">
                  <c:v>256000</c:v>
                </c:pt>
                <c:pt idx="217">
                  <c:v>257000</c:v>
                </c:pt>
                <c:pt idx="218">
                  <c:v>258000</c:v>
                </c:pt>
                <c:pt idx="219">
                  <c:v>259000</c:v>
                </c:pt>
                <c:pt idx="220">
                  <c:v>260000</c:v>
                </c:pt>
              </c:numCache>
            </c:numRef>
          </c:cat>
          <c:val>
            <c:numRef>
              <c:f>Formel!$B$6:$B$226</c:f>
              <c:numCache>
                <c:formatCode>#,##0</c:formatCode>
                <c:ptCount val="221"/>
                <c:pt idx="0">
                  <c:v>291000</c:v>
                </c:pt>
                <c:pt idx="1">
                  <c:v>296500</c:v>
                </c:pt>
                <c:pt idx="2">
                  <c:v>302000</c:v>
                </c:pt>
                <c:pt idx="3">
                  <c:v>307500</c:v>
                </c:pt>
                <c:pt idx="4">
                  <c:v>313000</c:v>
                </c:pt>
                <c:pt idx="5">
                  <c:v>318500</c:v>
                </c:pt>
                <c:pt idx="6">
                  <c:v>324000</c:v>
                </c:pt>
                <c:pt idx="7">
                  <c:v>329500</c:v>
                </c:pt>
                <c:pt idx="8">
                  <c:v>335000</c:v>
                </c:pt>
                <c:pt idx="9">
                  <c:v>340500</c:v>
                </c:pt>
                <c:pt idx="10">
                  <c:v>346000</c:v>
                </c:pt>
                <c:pt idx="11">
                  <c:v>351500</c:v>
                </c:pt>
                <c:pt idx="12">
                  <c:v>357000</c:v>
                </c:pt>
                <c:pt idx="13">
                  <c:v>362500</c:v>
                </c:pt>
                <c:pt idx="14">
                  <c:v>368000</c:v>
                </c:pt>
                <c:pt idx="15">
                  <c:v>373500</c:v>
                </c:pt>
                <c:pt idx="16">
                  <c:v>379000</c:v>
                </c:pt>
                <c:pt idx="17">
                  <c:v>384500</c:v>
                </c:pt>
                <c:pt idx="18">
                  <c:v>390000</c:v>
                </c:pt>
                <c:pt idx="19">
                  <c:v>395500</c:v>
                </c:pt>
                <c:pt idx="20">
                  <c:v>401000</c:v>
                </c:pt>
                <c:pt idx="21">
                  <c:v>402833.33333333331</c:v>
                </c:pt>
                <c:pt idx="22">
                  <c:v>404666.66666666669</c:v>
                </c:pt>
                <c:pt idx="23">
                  <c:v>406500</c:v>
                </c:pt>
                <c:pt idx="24">
                  <c:v>408333.33333333331</c:v>
                </c:pt>
                <c:pt idx="25">
                  <c:v>410166.66666666669</c:v>
                </c:pt>
                <c:pt idx="26">
                  <c:v>412000</c:v>
                </c:pt>
                <c:pt idx="27">
                  <c:v>413833.33333333331</c:v>
                </c:pt>
                <c:pt idx="28">
                  <c:v>415666.66666666669</c:v>
                </c:pt>
                <c:pt idx="29">
                  <c:v>417500</c:v>
                </c:pt>
                <c:pt idx="30">
                  <c:v>419333.33333333331</c:v>
                </c:pt>
                <c:pt idx="31">
                  <c:v>421166.66666666669</c:v>
                </c:pt>
                <c:pt idx="32">
                  <c:v>423000</c:v>
                </c:pt>
                <c:pt idx="33">
                  <c:v>424833.33333333331</c:v>
                </c:pt>
                <c:pt idx="34">
                  <c:v>426666.66666666669</c:v>
                </c:pt>
                <c:pt idx="35">
                  <c:v>428500</c:v>
                </c:pt>
                <c:pt idx="36">
                  <c:v>430333.33333333331</c:v>
                </c:pt>
                <c:pt idx="37">
                  <c:v>432166.66666666669</c:v>
                </c:pt>
                <c:pt idx="38">
                  <c:v>434000</c:v>
                </c:pt>
                <c:pt idx="39">
                  <c:v>435833.33333333331</c:v>
                </c:pt>
                <c:pt idx="40">
                  <c:v>437666.66666666669</c:v>
                </c:pt>
                <c:pt idx="41">
                  <c:v>439500</c:v>
                </c:pt>
                <c:pt idx="42">
                  <c:v>441333.33333333331</c:v>
                </c:pt>
                <c:pt idx="43">
                  <c:v>443166.66666666669</c:v>
                </c:pt>
                <c:pt idx="44">
                  <c:v>445000</c:v>
                </c:pt>
                <c:pt idx="45">
                  <c:v>446833.33333333331</c:v>
                </c:pt>
                <c:pt idx="46">
                  <c:v>448666.66666666669</c:v>
                </c:pt>
                <c:pt idx="47">
                  <c:v>450500</c:v>
                </c:pt>
                <c:pt idx="48">
                  <c:v>452333.33333333331</c:v>
                </c:pt>
                <c:pt idx="49">
                  <c:v>454166.66666666669</c:v>
                </c:pt>
                <c:pt idx="50">
                  <c:v>456000</c:v>
                </c:pt>
                <c:pt idx="51">
                  <c:v>457833.33333333331</c:v>
                </c:pt>
                <c:pt idx="52">
                  <c:v>459666.66666666669</c:v>
                </c:pt>
                <c:pt idx="53">
                  <c:v>461500</c:v>
                </c:pt>
                <c:pt idx="54">
                  <c:v>463333.33333333331</c:v>
                </c:pt>
                <c:pt idx="55">
                  <c:v>465166.66666666669</c:v>
                </c:pt>
                <c:pt idx="56">
                  <c:v>467000</c:v>
                </c:pt>
                <c:pt idx="57">
                  <c:v>468833.33333333331</c:v>
                </c:pt>
                <c:pt idx="58">
                  <c:v>470666.66666666663</c:v>
                </c:pt>
                <c:pt idx="59">
                  <c:v>472500</c:v>
                </c:pt>
                <c:pt idx="60">
                  <c:v>474333.33333333331</c:v>
                </c:pt>
                <c:pt idx="61">
                  <c:v>476166.66666666663</c:v>
                </c:pt>
                <c:pt idx="62">
                  <c:v>478000</c:v>
                </c:pt>
                <c:pt idx="63">
                  <c:v>479833.33333333331</c:v>
                </c:pt>
                <c:pt idx="64">
                  <c:v>481666.66666666663</c:v>
                </c:pt>
                <c:pt idx="65">
                  <c:v>483500</c:v>
                </c:pt>
                <c:pt idx="66">
                  <c:v>485333.33333333331</c:v>
                </c:pt>
                <c:pt idx="67">
                  <c:v>487166.66666666663</c:v>
                </c:pt>
                <c:pt idx="68">
                  <c:v>489000</c:v>
                </c:pt>
                <c:pt idx="69">
                  <c:v>490833.33333333331</c:v>
                </c:pt>
                <c:pt idx="70">
                  <c:v>492666.66666666663</c:v>
                </c:pt>
                <c:pt idx="71">
                  <c:v>494500</c:v>
                </c:pt>
                <c:pt idx="72">
                  <c:v>496333.33333333331</c:v>
                </c:pt>
                <c:pt idx="73">
                  <c:v>498166.66666666663</c:v>
                </c:pt>
                <c:pt idx="74">
                  <c:v>500000</c:v>
                </c:pt>
                <c:pt idx="75">
                  <c:v>501833.33333333331</c:v>
                </c:pt>
                <c:pt idx="76">
                  <c:v>503666.66666666663</c:v>
                </c:pt>
                <c:pt idx="77">
                  <c:v>505500</c:v>
                </c:pt>
                <c:pt idx="78">
                  <c:v>507333.33333333331</c:v>
                </c:pt>
                <c:pt idx="79">
                  <c:v>509166.66666666663</c:v>
                </c:pt>
                <c:pt idx="80">
                  <c:v>511000</c:v>
                </c:pt>
                <c:pt idx="81">
                  <c:v>512375</c:v>
                </c:pt>
                <c:pt idx="82">
                  <c:v>513750</c:v>
                </c:pt>
                <c:pt idx="83">
                  <c:v>515125</c:v>
                </c:pt>
                <c:pt idx="84">
                  <c:v>516500</c:v>
                </c:pt>
                <c:pt idx="85">
                  <c:v>517875</c:v>
                </c:pt>
                <c:pt idx="86">
                  <c:v>519250</c:v>
                </c:pt>
                <c:pt idx="87">
                  <c:v>520625</c:v>
                </c:pt>
                <c:pt idx="88">
                  <c:v>522000</c:v>
                </c:pt>
                <c:pt idx="89">
                  <c:v>523375</c:v>
                </c:pt>
                <c:pt idx="90">
                  <c:v>524750</c:v>
                </c:pt>
                <c:pt idx="91">
                  <c:v>526125</c:v>
                </c:pt>
                <c:pt idx="92">
                  <c:v>527500</c:v>
                </c:pt>
                <c:pt idx="93">
                  <c:v>528875</c:v>
                </c:pt>
                <c:pt idx="94">
                  <c:v>530250</c:v>
                </c:pt>
                <c:pt idx="95">
                  <c:v>531625</c:v>
                </c:pt>
                <c:pt idx="96">
                  <c:v>533000</c:v>
                </c:pt>
                <c:pt idx="97">
                  <c:v>534375</c:v>
                </c:pt>
                <c:pt idx="98">
                  <c:v>535750</c:v>
                </c:pt>
                <c:pt idx="99">
                  <c:v>537125</c:v>
                </c:pt>
                <c:pt idx="100">
                  <c:v>538500</c:v>
                </c:pt>
                <c:pt idx="101">
                  <c:v>539875</c:v>
                </c:pt>
                <c:pt idx="102">
                  <c:v>541250</c:v>
                </c:pt>
                <c:pt idx="103">
                  <c:v>542625</c:v>
                </c:pt>
                <c:pt idx="104">
                  <c:v>544000</c:v>
                </c:pt>
                <c:pt idx="105">
                  <c:v>545375</c:v>
                </c:pt>
                <c:pt idx="106">
                  <c:v>546750</c:v>
                </c:pt>
                <c:pt idx="107">
                  <c:v>548125</c:v>
                </c:pt>
                <c:pt idx="108">
                  <c:v>549500</c:v>
                </c:pt>
                <c:pt idx="109">
                  <c:v>550875</c:v>
                </c:pt>
                <c:pt idx="110">
                  <c:v>552250</c:v>
                </c:pt>
                <c:pt idx="111">
                  <c:v>553625</c:v>
                </c:pt>
                <c:pt idx="112">
                  <c:v>555000</c:v>
                </c:pt>
                <c:pt idx="113">
                  <c:v>556375</c:v>
                </c:pt>
                <c:pt idx="114">
                  <c:v>557750</c:v>
                </c:pt>
                <c:pt idx="115">
                  <c:v>559125</c:v>
                </c:pt>
                <c:pt idx="116">
                  <c:v>560500</c:v>
                </c:pt>
                <c:pt idx="117">
                  <c:v>561875</c:v>
                </c:pt>
                <c:pt idx="118">
                  <c:v>563250</c:v>
                </c:pt>
                <c:pt idx="119">
                  <c:v>564625</c:v>
                </c:pt>
                <c:pt idx="120">
                  <c:v>566000</c:v>
                </c:pt>
                <c:pt idx="121">
                  <c:v>567375</c:v>
                </c:pt>
                <c:pt idx="122">
                  <c:v>568750</c:v>
                </c:pt>
                <c:pt idx="123">
                  <c:v>570125</c:v>
                </c:pt>
                <c:pt idx="124">
                  <c:v>571500</c:v>
                </c:pt>
                <c:pt idx="125">
                  <c:v>572875</c:v>
                </c:pt>
                <c:pt idx="126">
                  <c:v>574250</c:v>
                </c:pt>
                <c:pt idx="127">
                  <c:v>575625</c:v>
                </c:pt>
                <c:pt idx="128">
                  <c:v>577000</c:v>
                </c:pt>
                <c:pt idx="129">
                  <c:v>578375</c:v>
                </c:pt>
                <c:pt idx="130">
                  <c:v>579750</c:v>
                </c:pt>
                <c:pt idx="131">
                  <c:v>581125</c:v>
                </c:pt>
                <c:pt idx="132">
                  <c:v>582500</c:v>
                </c:pt>
                <c:pt idx="133">
                  <c:v>583875</c:v>
                </c:pt>
                <c:pt idx="134">
                  <c:v>585250</c:v>
                </c:pt>
                <c:pt idx="135">
                  <c:v>586625</c:v>
                </c:pt>
                <c:pt idx="136">
                  <c:v>588000</c:v>
                </c:pt>
                <c:pt idx="137">
                  <c:v>589375</c:v>
                </c:pt>
                <c:pt idx="138">
                  <c:v>590750</c:v>
                </c:pt>
                <c:pt idx="139">
                  <c:v>592125</c:v>
                </c:pt>
                <c:pt idx="140">
                  <c:v>593500</c:v>
                </c:pt>
                <c:pt idx="141">
                  <c:v>594875</c:v>
                </c:pt>
                <c:pt idx="142">
                  <c:v>596250</c:v>
                </c:pt>
                <c:pt idx="143">
                  <c:v>597625</c:v>
                </c:pt>
                <c:pt idx="144">
                  <c:v>599000</c:v>
                </c:pt>
                <c:pt idx="145">
                  <c:v>600375</c:v>
                </c:pt>
                <c:pt idx="146">
                  <c:v>601750</c:v>
                </c:pt>
                <c:pt idx="147">
                  <c:v>603125</c:v>
                </c:pt>
                <c:pt idx="148">
                  <c:v>604500</c:v>
                </c:pt>
                <c:pt idx="149">
                  <c:v>605875</c:v>
                </c:pt>
                <c:pt idx="150">
                  <c:v>607250</c:v>
                </c:pt>
                <c:pt idx="151">
                  <c:v>608625</c:v>
                </c:pt>
                <c:pt idx="152">
                  <c:v>610000</c:v>
                </c:pt>
                <c:pt idx="153">
                  <c:v>611375</c:v>
                </c:pt>
                <c:pt idx="154">
                  <c:v>612750</c:v>
                </c:pt>
                <c:pt idx="155">
                  <c:v>614125</c:v>
                </c:pt>
                <c:pt idx="156">
                  <c:v>615500</c:v>
                </c:pt>
                <c:pt idx="157">
                  <c:v>616875</c:v>
                </c:pt>
                <c:pt idx="158">
                  <c:v>618250</c:v>
                </c:pt>
                <c:pt idx="159">
                  <c:v>619625</c:v>
                </c:pt>
                <c:pt idx="160">
                  <c:v>621000</c:v>
                </c:pt>
                <c:pt idx="161">
                  <c:v>622375</c:v>
                </c:pt>
                <c:pt idx="162">
                  <c:v>623750</c:v>
                </c:pt>
                <c:pt idx="163">
                  <c:v>625125</c:v>
                </c:pt>
                <c:pt idx="164">
                  <c:v>626500</c:v>
                </c:pt>
                <c:pt idx="165">
                  <c:v>627875</c:v>
                </c:pt>
                <c:pt idx="166">
                  <c:v>629250</c:v>
                </c:pt>
                <c:pt idx="167">
                  <c:v>630625</c:v>
                </c:pt>
                <c:pt idx="168">
                  <c:v>632000</c:v>
                </c:pt>
                <c:pt idx="169">
                  <c:v>633375</c:v>
                </c:pt>
                <c:pt idx="170">
                  <c:v>634750</c:v>
                </c:pt>
                <c:pt idx="171">
                  <c:v>636125</c:v>
                </c:pt>
                <c:pt idx="172">
                  <c:v>637500</c:v>
                </c:pt>
                <c:pt idx="173">
                  <c:v>638875</c:v>
                </c:pt>
                <c:pt idx="174">
                  <c:v>640250</c:v>
                </c:pt>
                <c:pt idx="175">
                  <c:v>641625</c:v>
                </c:pt>
                <c:pt idx="176">
                  <c:v>643000</c:v>
                </c:pt>
                <c:pt idx="177">
                  <c:v>644375</c:v>
                </c:pt>
                <c:pt idx="178">
                  <c:v>645750</c:v>
                </c:pt>
                <c:pt idx="179">
                  <c:v>647125</c:v>
                </c:pt>
                <c:pt idx="180">
                  <c:v>648500</c:v>
                </c:pt>
                <c:pt idx="181">
                  <c:v>649875</c:v>
                </c:pt>
                <c:pt idx="182">
                  <c:v>651250</c:v>
                </c:pt>
                <c:pt idx="183">
                  <c:v>652625</c:v>
                </c:pt>
                <c:pt idx="184">
                  <c:v>654000</c:v>
                </c:pt>
                <c:pt idx="185">
                  <c:v>655375</c:v>
                </c:pt>
                <c:pt idx="186">
                  <c:v>656750</c:v>
                </c:pt>
                <c:pt idx="187">
                  <c:v>658125</c:v>
                </c:pt>
                <c:pt idx="188">
                  <c:v>659500</c:v>
                </c:pt>
                <c:pt idx="189">
                  <c:v>660875</c:v>
                </c:pt>
                <c:pt idx="190">
                  <c:v>662250</c:v>
                </c:pt>
                <c:pt idx="191">
                  <c:v>663625</c:v>
                </c:pt>
                <c:pt idx="192">
                  <c:v>665000</c:v>
                </c:pt>
                <c:pt idx="193">
                  <c:v>666375</c:v>
                </c:pt>
                <c:pt idx="194">
                  <c:v>667750</c:v>
                </c:pt>
                <c:pt idx="195">
                  <c:v>669125</c:v>
                </c:pt>
                <c:pt idx="196">
                  <c:v>670500</c:v>
                </c:pt>
                <c:pt idx="197">
                  <c:v>671875</c:v>
                </c:pt>
                <c:pt idx="198">
                  <c:v>673250</c:v>
                </c:pt>
                <c:pt idx="199">
                  <c:v>674625</c:v>
                </c:pt>
                <c:pt idx="200">
                  <c:v>676000</c:v>
                </c:pt>
                <c:pt idx="201">
                  <c:v>677375</c:v>
                </c:pt>
                <c:pt idx="202">
                  <c:v>678750</c:v>
                </c:pt>
                <c:pt idx="203">
                  <c:v>680125</c:v>
                </c:pt>
                <c:pt idx="204">
                  <c:v>681500</c:v>
                </c:pt>
                <c:pt idx="205">
                  <c:v>682875</c:v>
                </c:pt>
                <c:pt idx="206">
                  <c:v>684250</c:v>
                </c:pt>
                <c:pt idx="207">
                  <c:v>685625</c:v>
                </c:pt>
                <c:pt idx="208">
                  <c:v>687000</c:v>
                </c:pt>
                <c:pt idx="209">
                  <c:v>688375</c:v>
                </c:pt>
                <c:pt idx="210">
                  <c:v>689750</c:v>
                </c:pt>
                <c:pt idx="211">
                  <c:v>691125</c:v>
                </c:pt>
                <c:pt idx="212">
                  <c:v>692500</c:v>
                </c:pt>
                <c:pt idx="213">
                  <c:v>693875</c:v>
                </c:pt>
                <c:pt idx="214">
                  <c:v>695250</c:v>
                </c:pt>
                <c:pt idx="215">
                  <c:v>696625</c:v>
                </c:pt>
                <c:pt idx="216">
                  <c:v>698000</c:v>
                </c:pt>
                <c:pt idx="217">
                  <c:v>699375</c:v>
                </c:pt>
                <c:pt idx="218">
                  <c:v>700750</c:v>
                </c:pt>
                <c:pt idx="219">
                  <c:v>702125</c:v>
                </c:pt>
                <c:pt idx="220">
                  <c:v>703500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0-4A12-A61A-C9A28C8A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969536"/>
        <c:axId val="81972224"/>
      </c:lineChart>
      <c:catAx>
        <c:axId val="819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Referenzpunkte</a:t>
                </a:r>
              </a:p>
            </c:rich>
          </c:tx>
          <c:layout>
            <c:manualLayout>
              <c:xMode val="edge"/>
              <c:yMode val="edge"/>
              <c:x val="0.48289738430583501"/>
              <c:y val="0.941538461538461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9722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197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EURO</a:t>
                </a:r>
              </a:p>
            </c:rich>
          </c:tx>
          <c:layout>
            <c:manualLayout>
              <c:xMode val="edge"/>
              <c:yMode val="edge"/>
              <c:x val="1.1066398390342052E-2"/>
              <c:y val="0.418461538461538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969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Diagramm3"/>
  <sheetViews>
    <sheetView zoomScale="98" workbookViewId="0"/>
  </sheetViews>
  <pageMargins left="0.59055118110236227" right="0.59055118110236227" top="0.78740157480314965" bottom="0.59055118110236227" header="0.51181102362204722" footer="0.31496062992125984"/>
  <pageSetup paperSize="9" orientation="landscape" horizontalDpi="4294967294" r:id="rId1"/>
  <headerFooter alignWithMargins="0"/>
  <drawing r:id="rId2"/>
</chartsheet>
</file>

<file path=xl/ctrlProps/ctrlProp1.xml><?xml version="1.0" encoding="utf-8"?>
<formControlPr xmlns="http://schemas.microsoft.com/office/spreadsheetml/2009/9/main" objectType="CheckBox" fmlaLink="$K$12"/>
</file>

<file path=xl/ctrlProps/ctrlProp2.xml><?xml version="1.0" encoding="utf-8"?>
<formControlPr xmlns="http://schemas.microsoft.com/office/spreadsheetml/2009/9/main" objectType="CheckBox" fmlaLink="$K$14"/>
</file>

<file path=xl/ctrlProps/ctrlProp3.xml><?xml version="1.0" encoding="utf-8"?>
<formControlPr xmlns="http://schemas.microsoft.com/office/spreadsheetml/2009/9/main" objectType="CheckBox" fmlaLink="$K$13"/>
</file>

<file path=xl/ctrlProps/ctrlProp4.xml><?xml version="1.0" encoding="utf-8"?>
<formControlPr xmlns="http://schemas.microsoft.com/office/spreadsheetml/2009/9/main" objectType="Drop" dropLines="14" dropStyle="combo" dx="16" fmlaLink="$J$27" fmlaRange="Festivals!$A$136:$D$149" noThreeD="1" sel="2" val="0"/>
</file>

<file path=xl/ctrlProps/ctrlProp5.xml><?xml version="1.0" encoding="utf-8"?>
<formControlPr xmlns="http://schemas.microsoft.com/office/spreadsheetml/2009/9/main" objectType="CheckBox" fmlaLink="$K$22"/>
</file>

<file path=xl/ctrlProps/ctrlProp6.xml><?xml version="1.0" encoding="utf-8"?>
<formControlPr xmlns="http://schemas.microsoft.com/office/spreadsheetml/2009/9/main" objectType="CheckBox" fmlaLink="$K$3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868680</xdr:colOff>
          <xdr:row>11</xdr:row>
          <xdr:rowOff>0</xdr:rowOff>
        </xdr:from>
        <xdr:to>
          <xdr:col>6</xdr:col>
          <xdr:colOff>163830</xdr:colOff>
          <xdr:row>12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868680</xdr:colOff>
          <xdr:row>13</xdr:row>
          <xdr:rowOff>106680</xdr:rowOff>
        </xdr:from>
        <xdr:to>
          <xdr:col>6</xdr:col>
          <xdr:colOff>163830</xdr:colOff>
          <xdr:row>14</xdr:row>
          <xdr:rowOff>49530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868680</xdr:colOff>
          <xdr:row>11</xdr:row>
          <xdr:rowOff>160020</xdr:rowOff>
        </xdr:from>
        <xdr:to>
          <xdr:col>6</xdr:col>
          <xdr:colOff>129540</xdr:colOff>
          <xdr:row>12</xdr:row>
          <xdr:rowOff>211455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26</xdr:row>
          <xdr:rowOff>0</xdr:rowOff>
        </xdr:from>
        <xdr:to>
          <xdr:col>7</xdr:col>
          <xdr:colOff>0</xdr:colOff>
          <xdr:row>27</xdr:row>
          <xdr:rowOff>26670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868680</xdr:colOff>
          <xdr:row>20</xdr:row>
          <xdr:rowOff>160020</xdr:rowOff>
        </xdr:from>
        <xdr:to>
          <xdr:col>6</xdr:col>
          <xdr:colOff>163830</xdr:colOff>
          <xdr:row>22</xdr:row>
          <xdr:rowOff>11430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868680</xdr:colOff>
          <xdr:row>28</xdr:row>
          <xdr:rowOff>152400</xdr:rowOff>
        </xdr:from>
        <xdr:to>
          <xdr:col>6</xdr:col>
          <xdr:colOff>163830</xdr:colOff>
          <xdr:row>30</xdr:row>
          <xdr:rowOff>26670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1033895</xdr:colOff>
      <xdr:row>0</xdr:row>
      <xdr:rowOff>48898</xdr:rowOff>
    </xdr:from>
    <xdr:to>
      <xdr:col>6</xdr:col>
      <xdr:colOff>124344</xdr:colOff>
      <xdr:row>0</xdr:row>
      <xdr:rowOff>568963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75AA2CB9-D8E3-4576-B63F-A779C25E0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968" y="48898"/>
          <a:ext cx="1878330" cy="520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9050" y="0"/>
    <xdr:ext cx="9467850" cy="61912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ide Semmelrock" id="{44920A22-8ACB-434C-AE21-778904802FB6}" userId="50a4c74290503cb5" providerId="Windows Live"/>
</personList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4-12-16T13:59:43.01" personId="{44920A22-8ACB-434C-AE21-778904802FB6}" id="{9DCD8634-DEC1-4DB5-89CC-72CBB5EA008A}">
    <text>Von WZ</text>
  </threadedComment>
  <threadedComment ref="K14" dT="2024-12-16T13:59:58.27" personId="{44920A22-8ACB-434C-AE21-778904802FB6}" id="{52491D6C-B422-4B77-8380-7E586A4CE0D2}">
    <text>Von WZ</text>
  </threadedComment>
  <threadedComment ref="K18" dT="2024-12-16T14:00:26.90" personId="{44920A22-8ACB-434C-AE21-778904802FB6}" id="{69880F90-0E66-45E0-AEC3-F764D08B6A63}">
    <text>Adaptiert von HS (alte Formel gelöscht). Zielt neu auf´s Ergebnis der Voraussetzungen</text>
  </threadedComment>
  <threadedComment ref="K22" dT="2024-12-16T14:02:23.19" personId="{44920A22-8ACB-434C-AE21-778904802FB6}" id="{20668FC1-4EB4-45B0-99DC-38631DDC0FA9}">
    <text>Von WZ</text>
  </threadedComment>
  <threadedComment ref="K27" dT="2024-12-16T14:02:43.18" personId="{44920A22-8ACB-434C-AE21-778904802FB6}" id="{86A15748-5EAC-47A8-8D50-01B26F658A36}">
    <text>Von WZ</text>
  </threadedComment>
  <threadedComment ref="K30" dT="2024-12-16T14:03:19.84" personId="{44920A22-8ACB-434C-AE21-778904802FB6}" id="{6F75E238-7BF4-4E0A-8AB9-78B38385B93A}">
    <text>Von WZ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55"/>
    <pageSetUpPr autoPageBreaks="0" fitToPage="1"/>
  </sheetPr>
  <dimension ref="A1:O59"/>
  <sheetViews>
    <sheetView showGridLines="0" tabSelected="1" zoomScaleNormal="100" workbookViewId="0">
      <selection activeCell="H13" sqref="H13"/>
    </sheetView>
  </sheetViews>
  <sheetFormatPr baseColWidth="10" defaultColWidth="11" defaultRowHeight="12.6" outlineLevelRow="1"/>
  <cols>
    <col min="1" max="1" width="3.08984375" style="1" customWidth="1"/>
    <col min="2" max="2" width="13.6328125" style="1" customWidth="1"/>
    <col min="3" max="3" width="28.6328125" style="1" customWidth="1"/>
    <col min="4" max="4" width="13.6328125" style="1" customWidth="1"/>
    <col min="5" max="5" width="19.6328125" style="1" customWidth="1"/>
    <col min="6" max="6" width="13.6328125" style="3" customWidth="1"/>
    <col min="7" max="7" width="3.08984375" style="1" customWidth="1"/>
    <col min="8" max="8" width="10.7265625" style="1" customWidth="1"/>
    <col min="9" max="9" width="10.26953125" style="85" customWidth="1"/>
    <col min="10" max="11" width="10.26953125" style="95" hidden="1" customWidth="1"/>
    <col min="12" max="12" width="10.26953125" style="1" hidden="1" customWidth="1"/>
    <col min="13" max="13" width="11" style="1" hidden="1" customWidth="1"/>
    <col min="14" max="14" width="9.26953125" style="1" hidden="1" customWidth="1"/>
    <col min="15" max="15" width="11" style="85" collapsed="1"/>
    <col min="16" max="16384" width="11" style="1"/>
  </cols>
  <sheetData>
    <row r="1" spans="1:15" ht="51" customHeight="1" thickBot="1">
      <c r="A1" s="32"/>
      <c r="B1" s="189" t="s">
        <v>74</v>
      </c>
      <c r="C1" s="189"/>
      <c r="D1" s="189"/>
      <c r="E1" s="189"/>
      <c r="F1" s="32"/>
      <c r="G1" s="33"/>
      <c r="K1" s="96"/>
    </row>
    <row r="2" spans="1:15" ht="31.5" customHeight="1">
      <c r="A2" s="85"/>
      <c r="B2" s="25" t="s">
        <v>9</v>
      </c>
      <c r="C2" s="25"/>
      <c r="D2" s="25"/>
      <c r="E2" s="104"/>
      <c r="F2" s="105"/>
      <c r="G2" s="106"/>
      <c r="H2" s="85"/>
      <c r="J2" s="86"/>
      <c r="K2" s="87"/>
      <c r="L2" s="97"/>
      <c r="M2" s="98" t="s">
        <v>64</v>
      </c>
    </row>
    <row r="3" spans="1:15" ht="21" customHeight="1">
      <c r="A3" s="85"/>
      <c r="B3" s="25" t="s">
        <v>7</v>
      </c>
      <c r="C3" s="25"/>
      <c r="D3" s="25"/>
      <c r="E3" s="104"/>
      <c r="F3" s="105"/>
      <c r="G3" s="106"/>
      <c r="H3" s="85"/>
      <c r="J3" s="86"/>
      <c r="K3" s="87"/>
      <c r="L3" s="98" t="s">
        <v>71</v>
      </c>
    </row>
    <row r="4" spans="1:15" ht="14.25" customHeight="1">
      <c r="A4" s="85"/>
      <c r="B4" s="104"/>
      <c r="C4" s="104"/>
      <c r="D4" s="104"/>
      <c r="E4" s="104"/>
      <c r="F4" s="105"/>
      <c r="G4" s="106"/>
      <c r="H4" s="85"/>
      <c r="J4" s="86"/>
      <c r="K4" s="87"/>
    </row>
    <row r="5" spans="1:15" ht="13.5" customHeight="1">
      <c r="A5" s="85"/>
      <c r="B5" s="36" t="s">
        <v>10</v>
      </c>
      <c r="C5" s="107"/>
      <c r="D5" s="36" t="str">
        <f>IF(B5="TT.MM.JJJJ"," ",EDATE(B5,36))</f>
        <v xml:space="preserve"> </v>
      </c>
      <c r="E5" s="21"/>
      <c r="F5" s="20"/>
      <c r="G5" s="106"/>
      <c r="H5" s="85"/>
      <c r="I5" s="89"/>
      <c r="J5" s="86"/>
      <c r="K5" s="87"/>
    </row>
    <row r="6" spans="1:15" ht="13.5" customHeight="1">
      <c r="A6" s="85"/>
      <c r="B6" s="108" t="s">
        <v>8</v>
      </c>
      <c r="C6" s="108"/>
      <c r="D6" s="109" t="s">
        <v>20</v>
      </c>
      <c r="E6" s="110"/>
      <c r="F6" s="20"/>
      <c r="G6" s="106"/>
      <c r="H6" s="85"/>
      <c r="I6" s="20"/>
      <c r="J6" s="86"/>
      <c r="K6" s="85"/>
      <c r="L6" s="98"/>
      <c r="M6" s="98"/>
      <c r="N6" s="98"/>
    </row>
    <row r="7" spans="1:15" ht="13.5" customHeight="1">
      <c r="A7" s="85"/>
      <c r="B7" s="108"/>
      <c r="C7" s="108"/>
      <c r="D7" s="109"/>
      <c r="E7" s="110"/>
      <c r="F7" s="20"/>
      <c r="G7" s="106"/>
      <c r="H7" s="85"/>
      <c r="I7" s="20"/>
      <c r="J7" s="86"/>
      <c r="K7" s="87"/>
      <c r="L7" s="98" t="s">
        <v>67</v>
      </c>
      <c r="N7" s="98"/>
    </row>
    <row r="8" spans="1:15" ht="13.5" customHeight="1">
      <c r="A8" s="85"/>
      <c r="B8" s="111" t="s">
        <v>69</v>
      </c>
      <c r="C8" s="108"/>
      <c r="D8" s="109"/>
      <c r="E8" s="110"/>
      <c r="F8" s="20"/>
      <c r="G8" s="112" t="s">
        <v>58</v>
      </c>
      <c r="H8" s="85"/>
      <c r="I8" s="20"/>
      <c r="J8" s="86"/>
      <c r="K8" s="87"/>
      <c r="L8" s="90" t="s">
        <v>63</v>
      </c>
      <c r="M8" s="91" t="s">
        <v>58</v>
      </c>
      <c r="N8" s="98"/>
    </row>
    <row r="9" spans="1:15" ht="16.8" customHeight="1">
      <c r="A9" s="85"/>
      <c r="B9" s="113" t="str">
        <f>IF(G8="Ja"," ", "maximaler Anspruch nach Prüfung und Aufsichtsratsentscheidung ist 50%")</f>
        <v xml:space="preserve"> </v>
      </c>
      <c r="C9" s="114"/>
      <c r="D9" s="114"/>
      <c r="E9" s="114"/>
      <c r="F9" s="105"/>
      <c r="G9" s="106"/>
      <c r="H9" s="85"/>
      <c r="J9" s="86"/>
      <c r="K9" s="87"/>
      <c r="L9" s="88"/>
      <c r="M9" s="91" t="s">
        <v>59</v>
      </c>
      <c r="N9" s="98"/>
    </row>
    <row r="10" spans="1:15" s="5" customFormat="1" ht="13.5" customHeight="1">
      <c r="A10" s="92"/>
      <c r="B10" s="115" t="s">
        <v>6</v>
      </c>
      <c r="C10" s="115"/>
      <c r="D10" s="115"/>
      <c r="E10" s="116"/>
      <c r="F10" s="20"/>
      <c r="G10" s="85"/>
      <c r="H10" s="85"/>
      <c r="I10" s="92"/>
      <c r="J10" s="22"/>
      <c r="K10" s="87"/>
      <c r="L10" s="100"/>
      <c r="M10" s="100"/>
      <c r="N10" s="100"/>
      <c r="O10" s="92"/>
    </row>
    <row r="11" spans="1:15" s="5" customFormat="1" ht="13.5" customHeight="1">
      <c r="A11" s="92"/>
      <c r="B11" s="117"/>
      <c r="C11" s="117"/>
      <c r="D11" s="117"/>
      <c r="E11" s="117"/>
      <c r="F11" s="20"/>
      <c r="G11" s="85"/>
      <c r="H11" s="92"/>
      <c r="I11" s="92"/>
      <c r="J11" s="22"/>
      <c r="K11" s="87"/>
      <c r="L11" s="100"/>
      <c r="M11" s="100"/>
      <c r="N11" s="100"/>
      <c r="O11" s="92"/>
    </row>
    <row r="12" spans="1:15" s="5" customFormat="1" ht="13.5" hidden="1" customHeight="1" outlineLevel="1">
      <c r="A12" s="92"/>
      <c r="B12" s="118" t="s">
        <v>55</v>
      </c>
      <c r="C12" s="119"/>
      <c r="D12" s="119"/>
      <c r="E12" s="114"/>
      <c r="F12" s="19"/>
      <c r="G12" s="85"/>
      <c r="H12" s="92"/>
      <c r="I12" s="92"/>
      <c r="J12" s="22"/>
      <c r="K12" s="24" t="b">
        <v>0</v>
      </c>
      <c r="L12" s="100">
        <f>IF(K12,1,0)</f>
        <v>0</v>
      </c>
      <c r="M12" s="100"/>
      <c r="N12" s="100"/>
      <c r="O12" s="92"/>
    </row>
    <row r="13" spans="1:15" s="5" customFormat="1" ht="22.2" customHeight="1" collapsed="1">
      <c r="A13" s="92"/>
      <c r="B13" s="120" t="s">
        <v>62</v>
      </c>
      <c r="C13" s="119"/>
      <c r="D13" s="119"/>
      <c r="E13" s="114"/>
      <c r="F13" s="20"/>
      <c r="G13" s="85"/>
      <c r="H13" s="92"/>
      <c r="I13" s="92"/>
      <c r="J13" s="22"/>
      <c r="K13" s="23" t="b">
        <v>0</v>
      </c>
      <c r="L13" s="100">
        <f>IF(K13,1,0)</f>
        <v>0</v>
      </c>
      <c r="M13" s="100"/>
      <c r="N13" s="100"/>
      <c r="O13" s="92"/>
    </row>
    <row r="14" spans="1:15" s="5" customFormat="1" ht="26.4" customHeight="1">
      <c r="A14" s="92"/>
      <c r="B14" s="190" t="s">
        <v>73</v>
      </c>
      <c r="C14" s="190"/>
      <c r="D14" s="190"/>
      <c r="E14" s="190"/>
      <c r="F14" s="190"/>
      <c r="G14" s="85"/>
      <c r="H14" s="92"/>
      <c r="I14" s="92"/>
      <c r="J14" s="22"/>
      <c r="K14" s="23" t="b">
        <v>0</v>
      </c>
      <c r="L14" s="100">
        <f>IF(K14,1,0)</f>
        <v>0</v>
      </c>
      <c r="M14" s="100"/>
      <c r="N14" s="100"/>
      <c r="O14" s="92"/>
    </row>
    <row r="15" spans="1:15" s="5" customFormat="1" ht="13.5" customHeight="1">
      <c r="A15" s="92"/>
      <c r="B15" s="121" t="s">
        <v>12</v>
      </c>
      <c r="C15" s="119"/>
      <c r="D15" s="119"/>
      <c r="E15" s="114"/>
      <c r="F15" s="20"/>
      <c r="G15" s="85"/>
      <c r="H15" s="92"/>
      <c r="I15" s="92"/>
      <c r="J15" s="22"/>
      <c r="K15" s="23"/>
      <c r="L15" s="100">
        <f>IF(M15,1,0)</f>
        <v>0</v>
      </c>
      <c r="M15" s="100" t="b">
        <f>AND(L14=1,F20&gt;=20,J27=2)</f>
        <v>0</v>
      </c>
      <c r="N15" s="100" t="s">
        <v>60</v>
      </c>
      <c r="O15" s="92"/>
    </row>
    <row r="16" spans="1:15" s="5" customFormat="1" ht="13.5" customHeight="1">
      <c r="A16" s="92"/>
      <c r="B16" s="121" t="s">
        <v>56</v>
      </c>
      <c r="C16" s="119"/>
      <c r="D16" s="119"/>
      <c r="E16" s="114"/>
      <c r="F16" s="20"/>
      <c r="G16" s="85"/>
      <c r="H16" s="92"/>
      <c r="I16" s="92"/>
      <c r="J16" s="22"/>
      <c r="K16" s="23"/>
      <c r="L16" s="100"/>
      <c r="M16" s="100"/>
      <c r="N16" s="100"/>
      <c r="O16" s="92"/>
    </row>
    <row r="17" spans="1:15" s="5" customFormat="1" ht="13.5" customHeight="1">
      <c r="A17" s="92"/>
      <c r="B17" s="121" t="s">
        <v>13</v>
      </c>
      <c r="C17" s="119"/>
      <c r="D17" s="119"/>
      <c r="E17" s="114"/>
      <c r="F17" s="20"/>
      <c r="G17" s="85"/>
      <c r="H17" s="92"/>
      <c r="I17" s="92"/>
      <c r="J17" s="22"/>
      <c r="K17" s="23"/>
      <c r="L17" s="100">
        <f>IF(M17,1,0)</f>
        <v>0</v>
      </c>
      <c r="M17" s="100" t="b">
        <f>AND(L12=0,L13=0,F24&gt;=60000)</f>
        <v>0</v>
      </c>
      <c r="N17" s="100" t="s">
        <v>61</v>
      </c>
      <c r="O17" s="92"/>
    </row>
    <row r="18" spans="1:15" s="5" customFormat="1" ht="13.5" customHeight="1">
      <c r="A18" s="92"/>
      <c r="B18" s="121" t="s">
        <v>14</v>
      </c>
      <c r="C18" s="119"/>
      <c r="D18" s="119"/>
      <c r="E18" s="114"/>
      <c r="F18" s="20"/>
      <c r="G18" s="85"/>
      <c r="H18" s="92"/>
      <c r="I18" s="92"/>
      <c r="J18" s="22"/>
      <c r="K18" s="93">
        <f>L18</f>
        <v>0</v>
      </c>
      <c r="L18" s="101">
        <f>SUM(L13:L17)</f>
        <v>0</v>
      </c>
      <c r="M18" s="100"/>
      <c r="N18" s="100"/>
      <c r="O18" s="92"/>
    </row>
    <row r="19" spans="1:15" s="5" customFormat="1" ht="13.5" customHeight="1">
      <c r="A19" s="92"/>
      <c r="B19" s="122"/>
      <c r="C19" s="119"/>
      <c r="D19" s="119"/>
      <c r="E19" s="114"/>
      <c r="F19" s="92"/>
      <c r="G19" s="85"/>
      <c r="H19" s="92"/>
      <c r="I19" s="92"/>
      <c r="J19" s="22"/>
      <c r="K19" s="87"/>
      <c r="L19" s="4"/>
      <c r="O19" s="92"/>
    </row>
    <row r="20" spans="1:15" s="5" customFormat="1" ht="13.5" customHeight="1">
      <c r="A20" s="92"/>
      <c r="B20" s="121" t="s">
        <v>72</v>
      </c>
      <c r="C20" s="119"/>
      <c r="D20" s="119"/>
      <c r="E20" s="114"/>
      <c r="F20" s="123"/>
      <c r="G20" s="92" t="s">
        <v>57</v>
      </c>
      <c r="H20" s="92"/>
      <c r="I20" s="92"/>
      <c r="J20" s="22"/>
      <c r="K20" s="87"/>
      <c r="M20" s="102" t="s">
        <v>66</v>
      </c>
      <c r="O20" s="92"/>
    </row>
    <row r="21" spans="1:15" s="5" customFormat="1" ht="13.5" customHeight="1">
      <c r="A21" s="92"/>
      <c r="B21" s="122"/>
      <c r="C21" s="119"/>
      <c r="D21" s="119"/>
      <c r="E21" s="114"/>
      <c r="F21" s="92"/>
      <c r="G21" s="85"/>
      <c r="H21" s="92"/>
      <c r="I21" s="92"/>
      <c r="J21" s="22"/>
      <c r="K21" s="87"/>
      <c r="L21" s="4"/>
      <c r="O21" s="92"/>
    </row>
    <row r="22" spans="1:15" s="5" customFormat="1" ht="15.6" customHeight="1">
      <c r="A22" s="92"/>
      <c r="B22" s="119" t="s">
        <v>17</v>
      </c>
      <c r="C22" s="119"/>
      <c r="D22" s="119"/>
      <c r="E22" s="114"/>
      <c r="F22" s="20"/>
      <c r="G22" s="85"/>
      <c r="H22" s="92"/>
      <c r="I22" s="92"/>
      <c r="J22" s="22"/>
      <c r="K22" s="23" t="b">
        <v>0</v>
      </c>
      <c r="O22" s="92"/>
    </row>
    <row r="23" spans="1:15" s="5" customFormat="1" ht="13.5" customHeight="1">
      <c r="A23" s="92"/>
      <c r="B23" s="124"/>
      <c r="C23" s="124"/>
      <c r="D23" s="124"/>
      <c r="E23" s="124"/>
      <c r="F23" s="20"/>
      <c r="G23" s="92"/>
      <c r="H23" s="92"/>
      <c r="I23" s="92"/>
      <c r="J23" s="22"/>
      <c r="K23" s="92"/>
      <c r="O23" s="92"/>
    </row>
    <row r="24" spans="1:15" s="5" customFormat="1" ht="13.5" customHeight="1">
      <c r="A24" s="92"/>
      <c r="B24" s="125" t="s">
        <v>15</v>
      </c>
      <c r="C24" s="115"/>
      <c r="D24" s="115"/>
      <c r="E24" s="116"/>
      <c r="F24" s="28"/>
      <c r="G24" s="92" t="s">
        <v>11</v>
      </c>
      <c r="H24" s="92"/>
      <c r="I24" s="92"/>
      <c r="J24" s="22"/>
      <c r="K24" s="22"/>
      <c r="O24" s="92"/>
    </row>
    <row r="25" spans="1:15" s="5" customFormat="1" ht="13.5" customHeight="1">
      <c r="A25" s="92"/>
      <c r="B25" s="126" t="s">
        <v>18</v>
      </c>
      <c r="C25" s="115"/>
      <c r="D25" s="115"/>
      <c r="E25" s="116"/>
      <c r="F25" s="116"/>
      <c r="G25" s="92"/>
      <c r="H25" s="92"/>
      <c r="I25" s="92"/>
      <c r="J25" s="22"/>
      <c r="K25" s="22"/>
      <c r="O25" s="92"/>
    </row>
    <row r="26" spans="1:15" s="5" customFormat="1" ht="13.5" customHeight="1">
      <c r="A26" s="92"/>
      <c r="B26" s="127"/>
      <c r="C26" s="115"/>
      <c r="D26" s="115"/>
      <c r="E26" s="116"/>
      <c r="F26" s="116"/>
      <c r="G26" s="92"/>
      <c r="H26" s="92"/>
      <c r="I26" s="92"/>
      <c r="J26" s="22"/>
      <c r="K26" s="22"/>
      <c r="O26" s="92"/>
    </row>
    <row r="27" spans="1:15" s="5" customFormat="1" ht="13.5" customHeight="1">
      <c r="A27" s="92"/>
      <c r="B27" s="125" t="s">
        <v>37</v>
      </c>
      <c r="C27" s="115"/>
      <c r="D27" s="115"/>
      <c r="E27" s="116"/>
      <c r="F27" s="29"/>
      <c r="G27" s="92"/>
      <c r="H27" s="94"/>
      <c r="I27" s="92"/>
      <c r="J27" s="22">
        <v>2</v>
      </c>
      <c r="K27" s="92">
        <f>VLOOKUP(J27,Festivals!F135:G149,2,FALSE)</f>
        <v>260000</v>
      </c>
      <c r="M27" s="100" t="s">
        <v>65</v>
      </c>
      <c r="O27" s="92"/>
    </row>
    <row r="28" spans="1:15" s="5" customFormat="1" ht="13.5" customHeight="1">
      <c r="A28" s="92"/>
      <c r="B28" s="126" t="s">
        <v>49</v>
      </c>
      <c r="C28" s="127"/>
      <c r="D28" s="127"/>
      <c r="E28" s="128"/>
      <c r="F28" s="92"/>
      <c r="G28" s="106"/>
      <c r="H28" s="92"/>
      <c r="I28" s="92"/>
      <c r="J28" s="92"/>
      <c r="K28" s="22"/>
      <c r="O28" s="92"/>
    </row>
    <row r="29" spans="1:15" s="5" customFormat="1" ht="13.5" customHeight="1">
      <c r="A29" s="92"/>
      <c r="B29" s="126"/>
      <c r="C29" s="127"/>
      <c r="D29" s="127"/>
      <c r="E29" s="128"/>
      <c r="F29" s="92"/>
      <c r="G29" s="106"/>
      <c r="H29" s="92"/>
      <c r="I29" s="92"/>
      <c r="J29" s="92"/>
      <c r="K29" s="22"/>
      <c r="O29" s="92"/>
    </row>
    <row r="30" spans="1:15" s="5" customFormat="1" ht="13.5" customHeight="1">
      <c r="A30" s="92"/>
      <c r="B30" s="125" t="s">
        <v>38</v>
      </c>
      <c r="C30" s="127"/>
      <c r="D30" s="127"/>
      <c r="E30" s="128"/>
      <c r="F30" s="92"/>
      <c r="G30" s="106"/>
      <c r="H30" s="92"/>
      <c r="I30" s="92"/>
      <c r="J30" s="92"/>
      <c r="K30" s="22" t="b">
        <v>0</v>
      </c>
      <c r="O30" s="92"/>
    </row>
    <row r="31" spans="1:15" s="5" customFormat="1" ht="13.5" customHeight="1">
      <c r="A31" s="132"/>
      <c r="B31" s="129"/>
      <c r="C31" s="130"/>
      <c r="D31" s="130"/>
      <c r="E31" s="131"/>
      <c r="F31" s="132"/>
      <c r="G31" s="133"/>
      <c r="H31" s="92"/>
      <c r="I31" s="92"/>
      <c r="J31" s="92"/>
      <c r="K31" s="22"/>
      <c r="O31" s="92"/>
    </row>
    <row r="32" spans="1:15" s="5" customFormat="1" ht="13.5" customHeight="1">
      <c r="A32" s="114"/>
      <c r="B32" s="114"/>
      <c r="C32" s="114"/>
      <c r="D32" s="114"/>
      <c r="E32" s="114"/>
      <c r="F32" s="114"/>
      <c r="G32" s="106"/>
      <c r="I32" s="92"/>
      <c r="J32" s="99"/>
      <c r="K32" s="99"/>
      <c r="N32" s="4"/>
      <c r="O32" s="92"/>
    </row>
    <row r="33" spans="1:15" s="5" customFormat="1" ht="13.5" customHeight="1">
      <c r="B33" s="26" t="s">
        <v>0</v>
      </c>
      <c r="C33" s="26"/>
      <c r="D33" s="26"/>
      <c r="E33" s="16"/>
      <c r="F33" s="4"/>
      <c r="I33" s="92"/>
      <c r="J33" s="99"/>
      <c r="K33" s="99"/>
      <c r="N33" s="103"/>
      <c r="O33" s="92"/>
    </row>
    <row r="34" spans="1:15" s="5" customFormat="1" ht="13.5" customHeight="1">
      <c r="B34" s="14" t="str">
        <f>IF(F34&gt;0,"wirtschaftlicher Erfolg","wirtschaftlicher Erfolg: unzureichende Voraussetzungen")</f>
        <v>wirtschaftlicher Erfolg: unzureichende Voraussetzungen</v>
      </c>
      <c r="C34" s="14"/>
      <c r="D34" s="14"/>
      <c r="E34" s="2"/>
      <c r="F34" s="30">
        <f>IF(K14=FALSE,0,IF(OR(F24&lt;=0,K18=0),0,IF(K18=1,IF(F24&lt;60000,0,F24),IF(K18&gt;1,F24))))</f>
        <v>0</v>
      </c>
      <c r="I34" s="92"/>
      <c r="J34" s="99"/>
      <c r="K34" s="99"/>
      <c r="M34" s="100" t="s">
        <v>68</v>
      </c>
      <c r="O34" s="92"/>
    </row>
    <row r="35" spans="1:15" ht="13.5" customHeight="1">
      <c r="B35" s="14" t="str">
        <f>IF(F35&gt;0,"künstlerischer Erfolg","künstlerischer Erfolg: unzureichende Voraussetzungen")</f>
        <v>künstlerischer Erfolg: unzureichende Voraussetzungen</v>
      </c>
      <c r="C35" s="14"/>
      <c r="D35" s="14"/>
      <c r="E35" s="2"/>
      <c r="F35" s="31">
        <f>IF(M17=TRUE,0,IF(K18&lt;2,0,K27))</f>
        <v>0</v>
      </c>
      <c r="G35" s="5"/>
      <c r="M35" s="100" t="s">
        <v>68</v>
      </c>
    </row>
    <row r="36" spans="1:15" ht="13.5" customHeight="1">
      <c r="B36" s="2"/>
      <c r="C36" s="2"/>
      <c r="D36" s="2"/>
      <c r="E36" s="2"/>
      <c r="F36" s="30"/>
      <c r="G36" s="5"/>
    </row>
    <row r="37" spans="1:15" ht="13.5" customHeight="1">
      <c r="B37" s="35" t="s">
        <v>19</v>
      </c>
      <c r="C37" s="26"/>
      <c r="D37" s="26"/>
      <c r="E37" s="16"/>
      <c r="F37" s="30">
        <f>IF(SUM(F34:F35)&gt;260000,260000,IF(AND(K22=TRUE,K18&gt;1,OR(AND(F35=0,F34&gt;=20000,F34&lt;40000),AND(F35=30000,F34&gt;=5000,F34&lt;10000))),40000,F34+F35))</f>
        <v>0</v>
      </c>
      <c r="G37" s="4"/>
    </row>
    <row r="38" spans="1:15" ht="13.5" customHeight="1">
      <c r="B38" s="14"/>
      <c r="C38" s="14"/>
      <c r="D38" s="14"/>
      <c r="E38" s="14"/>
      <c r="F38" s="30"/>
      <c r="G38" s="5"/>
    </row>
    <row r="39" spans="1:15" ht="21" customHeight="1">
      <c r="A39" s="41"/>
      <c r="B39" s="42" t="s">
        <v>1</v>
      </c>
      <c r="C39" s="42"/>
      <c r="D39" s="42"/>
      <c r="E39" s="43"/>
      <c r="F39" s="44">
        <f>IF(F37&lt;40000,0,IF(F37=40000,300000,IF(F37&lt;=260000,300000+(F37-40000)*500000/220000)))</f>
        <v>0</v>
      </c>
      <c r="G39" s="45"/>
    </row>
    <row r="40" spans="1:15" ht="21" customHeight="1">
      <c r="B40" s="38" t="str">
        <f>IF(K30=TRUE,B46,"")</f>
        <v/>
      </c>
      <c r="C40" s="39"/>
      <c r="D40" s="39"/>
      <c r="E40" s="39"/>
      <c r="F40" s="40" t="str">
        <f>IF(K30=TRUE,F39*10%,"")</f>
        <v/>
      </c>
    </row>
    <row r="41" spans="1:15" ht="13.5" hidden="1" customHeight="1" outlineLevel="1"/>
    <row r="42" spans="1:15" ht="13.5" customHeight="1" collapsed="1">
      <c r="B42" s="1" t="s">
        <v>51</v>
      </c>
    </row>
    <row r="43" spans="1:15" ht="13.5" customHeight="1">
      <c r="B43" s="1" t="s">
        <v>16</v>
      </c>
      <c r="C43" s="15"/>
      <c r="D43" s="15"/>
      <c r="E43" s="15"/>
    </row>
    <row r="44" spans="1:15">
      <c r="B44" s="15" t="s">
        <v>75</v>
      </c>
      <c r="C44" s="15"/>
      <c r="D44" s="67"/>
      <c r="F44" s="6"/>
      <c r="G44" s="6"/>
      <c r="M44" s="98" t="s">
        <v>70</v>
      </c>
    </row>
    <row r="45" spans="1:15">
      <c r="B45" s="15"/>
      <c r="C45" s="15"/>
      <c r="D45" s="67"/>
    </row>
    <row r="46" spans="1:15" ht="14.4" hidden="1" outlineLevel="1" thickBot="1">
      <c r="B46" s="64" t="s">
        <v>21</v>
      </c>
      <c r="C46" s="15"/>
      <c r="D46" s="67"/>
      <c r="F46" s="37"/>
    </row>
    <row r="47" spans="1:15" ht="17.399999999999999" hidden="1" outlineLevel="1" thickTop="1" thickBot="1">
      <c r="A47" s="27"/>
      <c r="B47" s="65" t="s">
        <v>53</v>
      </c>
      <c r="C47" s="65"/>
      <c r="D47" s="68"/>
      <c r="E47" s="17"/>
      <c r="F47" s="34"/>
      <c r="G47" s="18"/>
    </row>
    <row r="48" spans="1:15" collapsed="1">
      <c r="B48" s="15"/>
      <c r="C48" s="15"/>
      <c r="D48" s="67"/>
    </row>
    <row r="49" spans="2:10">
      <c r="B49" s="66"/>
      <c r="C49" s="66"/>
      <c r="D49" s="67"/>
      <c r="E49" s="3"/>
      <c r="G49" s="3"/>
      <c r="H49" s="3"/>
      <c r="J49" s="3"/>
    </row>
    <row r="50" spans="2:10">
      <c r="B50" s="3"/>
      <c r="C50" s="3"/>
      <c r="D50" s="3"/>
      <c r="E50" s="3"/>
      <c r="G50" s="3"/>
      <c r="H50" s="3"/>
      <c r="J50" s="3"/>
    </row>
    <row r="51" spans="2:10">
      <c r="B51" s="3"/>
      <c r="C51" s="3"/>
      <c r="D51" s="3"/>
      <c r="E51" s="3"/>
      <c r="G51" s="3"/>
      <c r="H51" s="3"/>
      <c r="J51" s="3"/>
    </row>
    <row r="52" spans="2:10">
      <c r="B52" s="3"/>
      <c r="C52" s="3"/>
      <c r="D52" s="3"/>
      <c r="E52" s="3"/>
      <c r="G52" s="3"/>
      <c r="H52" s="3"/>
      <c r="I52" s="20"/>
      <c r="J52" s="3"/>
    </row>
    <row r="53" spans="2:10">
      <c r="E53" s="3"/>
      <c r="G53" s="3"/>
      <c r="H53" s="3"/>
      <c r="I53" s="20"/>
      <c r="J53" s="3"/>
    </row>
    <row r="54" spans="2:10">
      <c r="E54" s="3"/>
      <c r="G54" s="3"/>
      <c r="H54" s="3"/>
      <c r="I54" s="20"/>
      <c r="J54" s="3"/>
    </row>
    <row r="55" spans="2:10">
      <c r="B55" s="3"/>
      <c r="C55" s="3"/>
      <c r="D55" s="3"/>
      <c r="E55" s="3"/>
      <c r="G55" s="3"/>
      <c r="H55" s="3"/>
      <c r="I55" s="20"/>
      <c r="J55" s="3"/>
    </row>
    <row r="56" spans="2:10">
      <c r="B56" s="3"/>
      <c r="C56" s="3"/>
      <c r="D56" s="3"/>
      <c r="E56" s="3"/>
      <c r="G56" s="3"/>
      <c r="H56" s="3"/>
      <c r="I56" s="20"/>
      <c r="J56" s="3"/>
    </row>
    <row r="57" spans="2:10">
      <c r="I57" s="20"/>
    </row>
    <row r="58" spans="2:10">
      <c r="I58" s="20"/>
    </row>
    <row r="59" spans="2:10">
      <c r="I59" s="20"/>
    </row>
  </sheetData>
  <sheetProtection algorithmName="SHA-512" hashValue="sk/ArKT8zY0I05NceD/OgLHjD7aHtTt0kp2kQBZJOocXsBtYmcW48yu/J5vtpNiVql9r7k9KzF9NAATtXrTfvw==" saltValue="9VJ3jKjn5O5DSIBxxRoGow==" spinCount="100000" sheet="1" selectLockedCells="1"/>
  <protectedRanges>
    <protectedRange algorithmName="SHA-512" hashValue="W7lzVW9F53l8MhO7t7MnTv+lL2A63gO6pOd5qEgChITwNg3/SQBUMV048TIz052Eqw7xKozQneSn5fEn1+yBrA==" saltValue="z3hZ3EcCuOjGO3qEtrWX/g==" spinCount="100000" sqref="I1:O44" name="Bereich2"/>
  </protectedRanges>
  <mergeCells count="2">
    <mergeCell ref="B1:E1"/>
    <mergeCell ref="B14:F14"/>
  </mergeCells>
  <phoneticPr fontId="0" type="noConversion"/>
  <conditionalFormatting sqref="B34">
    <cfRule type="cellIs" dxfId="7" priority="1" stopIfTrue="1" operator="equal">
      <formula>"unzureichende Voraussetzungen"</formula>
    </cfRule>
    <cfRule type="cellIs" dxfId="6" priority="2" stopIfTrue="1" operator="equal">
      <formula>"ausschließlich wirtschaftlicher Erfolg"</formula>
    </cfRule>
  </conditionalFormatting>
  <conditionalFormatting sqref="B35">
    <cfRule type="cellIs" dxfId="5" priority="6" stopIfTrue="1" operator="equal">
      <formula>"unzureichende Voraussetzungen"</formula>
    </cfRule>
  </conditionalFormatting>
  <conditionalFormatting sqref="C34 E34">
    <cfRule type="cellIs" dxfId="4" priority="20" stopIfTrue="1" operator="equal">
      <formula>"unzureichende Voraussetzungen"</formula>
    </cfRule>
    <cfRule type="cellIs" dxfId="3" priority="21" stopIfTrue="1" operator="equal">
      <formula>"ausschließlich wirtschaftlicher Erfolg"</formula>
    </cfRule>
  </conditionalFormatting>
  <conditionalFormatting sqref="C35:E35">
    <cfRule type="cellIs" dxfId="2" priority="19" stopIfTrue="1" operator="equal">
      <formula>"unzureichende Voraussetzungen"</formula>
    </cfRule>
  </conditionalFormatting>
  <conditionalFormatting sqref="D34">
    <cfRule type="cellIs" dxfId="1" priority="3" stopIfTrue="1" operator="equal">
      <formula>"unzureichende Voraussetzungen"</formula>
    </cfRule>
    <cfRule type="cellIs" dxfId="0" priority="4" stopIfTrue="1" operator="equal">
      <formula>"ausschließlich wirtschaftlicher Erfolg"</formula>
    </cfRule>
  </conditionalFormatting>
  <dataValidations count="5">
    <dataValidation operator="greaterThanOrEqual" allowBlank="1" showInputMessage="1" showErrorMessage="1" error="Unter der Mindestbesucherzahl von 5.000 " sqref="F24" xr:uid="{00000000-0002-0000-0000-000000000000}"/>
    <dataValidation showInputMessage="1" showErrorMessage="1" sqref="F35" xr:uid="{00000000-0002-0000-0000-000001000000}"/>
    <dataValidation type="whole" allowBlank="1" sqref="F34" xr:uid="{00000000-0002-0000-0000-000002000000}">
      <formula1>0</formula1>
      <formula2>260000</formula2>
    </dataValidation>
    <dataValidation type="list" allowBlank="1" sqref="G8" xr:uid="{A0F87461-846D-46FB-AECA-58C191ACB0C1}">
      <formula1>$M$8:$M$9</formula1>
    </dataValidation>
    <dataValidation type="list" allowBlank="1" showInputMessage="1" showErrorMessage="1" sqref="G9" xr:uid="{63A1D116-66AA-46B5-B668-1E46E7C28792}">
      <formula1>$G$8:$G$9</formula1>
    </dataValidation>
  </dataValidations>
  <printOptions horizontalCentered="1"/>
  <pageMargins left="0.86614173228346458" right="0.86614173228346458" top="0.98425196850393704" bottom="0.78740157480314965" header="0.51181102362204722" footer="0.51181102362204722"/>
  <pageSetup paperSize="9" scale="77" orientation="portrait" horizontalDpi="4294967293" r:id="rId1"/>
  <headerFooter alignWithMargins="0"/>
  <cellWatches>
    <cellWatch r="F34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5</xdr:col>
                    <xdr:colOff>868680</xdr:colOff>
                    <xdr:row>11</xdr:row>
                    <xdr:rowOff>0</xdr:rowOff>
                  </from>
                  <to>
                    <xdr:col>6</xdr:col>
                    <xdr:colOff>160020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locked="0" defaultSize="0" autoFill="0" autoLine="0" autoPict="0">
                <anchor moveWithCells="1">
                  <from>
                    <xdr:col>5</xdr:col>
                    <xdr:colOff>868680</xdr:colOff>
                    <xdr:row>13</xdr:row>
                    <xdr:rowOff>106680</xdr:rowOff>
                  </from>
                  <to>
                    <xdr:col>6</xdr:col>
                    <xdr:colOff>160020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locked="0" defaultSize="0" autoFill="0" autoLine="0" autoPict="0">
                <anchor moveWithCells="1">
                  <from>
                    <xdr:col>5</xdr:col>
                    <xdr:colOff>868680</xdr:colOff>
                    <xdr:row>11</xdr:row>
                    <xdr:rowOff>160020</xdr:rowOff>
                  </from>
                  <to>
                    <xdr:col>6</xdr:col>
                    <xdr:colOff>137160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Drop Down 16">
              <controlPr defaultSize="0" autoLine="0" autoPict="0">
                <anchor moveWithCells="1">
                  <from>
                    <xdr:col>3</xdr:col>
                    <xdr:colOff>99060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locked="0" defaultSize="0" autoFill="0" autoLine="0" autoPict="0">
                <anchor moveWithCells="1">
                  <from>
                    <xdr:col>5</xdr:col>
                    <xdr:colOff>868680</xdr:colOff>
                    <xdr:row>20</xdr:row>
                    <xdr:rowOff>160020</xdr:rowOff>
                  </from>
                  <to>
                    <xdr:col>6</xdr:col>
                    <xdr:colOff>160020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locked="0" defaultSize="0" autoFill="0" autoLine="0" autoPict="0">
                <anchor moveWithCells="1">
                  <from>
                    <xdr:col>5</xdr:col>
                    <xdr:colOff>868680</xdr:colOff>
                    <xdr:row>28</xdr:row>
                    <xdr:rowOff>152400</xdr:rowOff>
                  </from>
                  <to>
                    <xdr:col>6</xdr:col>
                    <xdr:colOff>160020</xdr:colOff>
                    <xdr:row>30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G152"/>
  <sheetViews>
    <sheetView showGridLines="0" zoomScale="80" zoomScaleNormal="80" workbookViewId="0">
      <selection activeCell="E19" sqref="E19"/>
    </sheetView>
  </sheetViews>
  <sheetFormatPr baseColWidth="10" defaultColWidth="10.90625" defaultRowHeight="12.6" outlineLevelRow="1"/>
  <cols>
    <col min="1" max="1" width="12.36328125" style="46" customWidth="1"/>
    <col min="2" max="2" width="9" style="48" customWidth="1"/>
    <col min="3" max="3" width="37" style="46" customWidth="1"/>
    <col min="4" max="4" width="4.453125" style="46" customWidth="1"/>
    <col min="5" max="5" width="37.36328125" style="46" customWidth="1"/>
    <col min="6" max="6" width="7.453125" style="47" customWidth="1"/>
    <col min="7" max="7" width="11" style="46" customWidth="1"/>
    <col min="8" max="16384" width="10.90625" style="46"/>
  </cols>
  <sheetData>
    <row r="1" spans="1:5" s="52" customFormat="1" ht="21.6">
      <c r="A1" s="142" t="s">
        <v>39</v>
      </c>
      <c r="B1" s="51"/>
    </row>
    <row r="2" spans="1:5" s="52" customFormat="1" ht="21.6">
      <c r="A2" s="142" t="s">
        <v>40</v>
      </c>
      <c r="B2" s="51"/>
    </row>
    <row r="3" spans="1:5" s="49" customFormat="1" ht="14.4">
      <c r="A3" s="143" t="s">
        <v>76</v>
      </c>
      <c r="B3" s="53"/>
    </row>
    <row r="4" spans="1:5" s="52" customFormat="1" ht="21.6">
      <c r="A4" s="50"/>
      <c r="B4" s="51"/>
    </row>
    <row r="5" spans="1:5" s="52" customFormat="1" ht="14.4">
      <c r="A5" s="69" t="s">
        <v>43</v>
      </c>
      <c r="B5" s="54" t="s">
        <v>22</v>
      </c>
      <c r="C5" s="73" t="s">
        <v>41</v>
      </c>
      <c r="D5" s="70"/>
      <c r="E5" s="72" t="s">
        <v>42</v>
      </c>
    </row>
    <row r="6" spans="1:5" s="52" customFormat="1" ht="14.4">
      <c r="A6" s="54"/>
      <c r="B6" s="54"/>
      <c r="C6" s="70"/>
      <c r="D6" s="70"/>
      <c r="E6" s="70"/>
    </row>
    <row r="7" spans="1:5" s="52" customFormat="1" ht="14.4">
      <c r="A7" s="55" t="s">
        <v>54</v>
      </c>
      <c r="B7" s="56">
        <v>260000</v>
      </c>
      <c r="C7" s="135" t="s">
        <v>77</v>
      </c>
      <c r="D7" s="70"/>
      <c r="E7" s="71"/>
    </row>
    <row r="8" spans="1:5" s="52" customFormat="1" ht="14.4">
      <c r="A8" s="55"/>
      <c r="B8" s="56"/>
      <c r="C8" s="136" t="s">
        <v>83</v>
      </c>
      <c r="D8" s="70"/>
      <c r="E8" s="71"/>
    </row>
    <row r="9" spans="1:5" s="52" customFormat="1" ht="12.6" customHeight="1">
      <c r="A9" s="57"/>
      <c r="B9" s="58"/>
      <c r="C9" s="136" t="s">
        <v>84</v>
      </c>
      <c r="D9" s="70"/>
      <c r="E9" s="71"/>
    </row>
    <row r="10" spans="1:5" s="52" customFormat="1" ht="12.6" customHeight="1">
      <c r="A10" s="57"/>
      <c r="B10" s="58"/>
      <c r="C10" s="137"/>
      <c r="D10" s="70"/>
      <c r="E10" s="71"/>
    </row>
    <row r="11" spans="1:5" s="52" customFormat="1" ht="12.6" customHeight="1">
      <c r="A11" s="57"/>
      <c r="B11" s="58"/>
      <c r="C11" s="135" t="s">
        <v>85</v>
      </c>
      <c r="D11" s="70"/>
      <c r="E11" s="71"/>
    </row>
    <row r="12" spans="1:5" s="52" customFormat="1" ht="13.95" customHeight="1">
      <c r="A12" s="57"/>
      <c r="B12" s="58"/>
      <c r="C12" s="139"/>
      <c r="D12" s="70"/>
      <c r="E12" s="71"/>
    </row>
    <row r="13" spans="1:5" s="52" customFormat="1" ht="13.95" customHeight="1">
      <c r="A13" s="57"/>
      <c r="B13" s="58"/>
      <c r="C13" s="140"/>
      <c r="D13" s="70"/>
      <c r="E13" s="71"/>
    </row>
    <row r="14" spans="1:5" s="52" customFormat="1" ht="22.8" customHeight="1">
      <c r="A14" s="57"/>
      <c r="B14" s="58"/>
      <c r="C14" s="141" t="s">
        <v>86</v>
      </c>
      <c r="D14" s="70"/>
      <c r="E14" s="71"/>
    </row>
    <row r="15" spans="1:5" s="52" customFormat="1" ht="14.4">
      <c r="A15" s="55"/>
      <c r="B15" s="56"/>
      <c r="C15" s="141" t="s">
        <v>87</v>
      </c>
      <c r="D15" s="70"/>
      <c r="E15" s="71"/>
    </row>
    <row r="16" spans="1:5" s="52" customFormat="1">
      <c r="D16" s="70"/>
      <c r="E16" s="70"/>
    </row>
    <row r="17" spans="1:6" s="52" customFormat="1">
      <c r="C17" s="134"/>
      <c r="D17" s="70"/>
      <c r="E17" s="70"/>
    </row>
    <row r="18" spans="1:6" s="52" customFormat="1" ht="14.4">
      <c r="A18" s="55" t="s">
        <v>52</v>
      </c>
      <c r="B18" s="56">
        <v>220000</v>
      </c>
      <c r="C18" s="135" t="s">
        <v>77</v>
      </c>
      <c r="D18" s="70"/>
      <c r="E18" s="144" t="s">
        <v>88</v>
      </c>
    </row>
    <row r="19" spans="1:6" s="52" customFormat="1" ht="13.8">
      <c r="A19" s="57"/>
      <c r="B19" s="58"/>
      <c r="C19" s="136" t="s">
        <v>78</v>
      </c>
      <c r="D19" s="70"/>
      <c r="E19" s="145" t="s">
        <v>89</v>
      </c>
    </row>
    <row r="20" spans="1:6" s="52" customFormat="1" ht="27" customHeight="1">
      <c r="A20" s="57"/>
      <c r="B20" s="58"/>
      <c r="C20" s="137"/>
      <c r="D20" s="70"/>
      <c r="E20" s="145"/>
    </row>
    <row r="21" spans="1:6" s="52" customFormat="1" ht="12.6" customHeight="1">
      <c r="A21" s="57"/>
      <c r="B21" s="58"/>
      <c r="C21" s="135" t="s">
        <v>79</v>
      </c>
      <c r="D21" s="70"/>
      <c r="E21" s="145"/>
    </row>
    <row r="22" spans="1:6" s="52" customFormat="1" ht="12.6" customHeight="1">
      <c r="A22" s="57"/>
      <c r="B22" s="58"/>
      <c r="C22" s="136" t="s">
        <v>80</v>
      </c>
      <c r="D22" s="70"/>
      <c r="E22" s="145"/>
    </row>
    <row r="23" spans="1:6" s="52" customFormat="1" ht="13.8">
      <c r="A23" s="57"/>
      <c r="B23" s="58"/>
      <c r="C23" s="138"/>
      <c r="D23" s="70"/>
      <c r="E23" s="145"/>
    </row>
    <row r="24" spans="1:6" s="52" customFormat="1" ht="13.2" customHeight="1">
      <c r="A24" s="57"/>
      <c r="B24" s="58"/>
      <c r="C24" s="135" t="s">
        <v>81</v>
      </c>
      <c r="D24" s="70"/>
      <c r="E24" s="146"/>
    </row>
    <row r="25" spans="1:6" s="52" customFormat="1" ht="14.4">
      <c r="A25" s="55"/>
      <c r="B25" s="56"/>
      <c r="C25" s="136" t="s">
        <v>82</v>
      </c>
      <c r="D25" s="70"/>
      <c r="E25" s="147" t="s">
        <v>90</v>
      </c>
    </row>
    <row r="26" spans="1:6" s="52" customFormat="1">
      <c r="D26" s="70"/>
      <c r="E26" s="70"/>
      <c r="F26" s="70"/>
    </row>
    <row r="27" spans="1:6" s="52" customFormat="1">
      <c r="C27" s="70"/>
      <c r="D27" s="70"/>
      <c r="E27" s="70"/>
    </row>
    <row r="28" spans="1:6" s="52" customFormat="1" ht="14.4" customHeight="1">
      <c r="A28" s="55" t="s">
        <v>50</v>
      </c>
      <c r="B28" s="56">
        <v>150000</v>
      </c>
      <c r="C28" s="155" t="s">
        <v>170</v>
      </c>
      <c r="D28" s="70"/>
      <c r="E28" s="144" t="s">
        <v>102</v>
      </c>
    </row>
    <row r="29" spans="1:6" s="52" customFormat="1" ht="13.95" customHeight="1">
      <c r="B29" s="56"/>
      <c r="C29" s="152" t="s">
        <v>91</v>
      </c>
      <c r="D29" s="70"/>
      <c r="E29" s="145" t="s">
        <v>103</v>
      </c>
    </row>
    <row r="30" spans="1:6" s="52" customFormat="1" ht="13.95" customHeight="1">
      <c r="A30" s="57"/>
      <c r="B30" s="58"/>
      <c r="C30" s="153" t="s">
        <v>92</v>
      </c>
      <c r="D30" s="70"/>
      <c r="E30" s="149"/>
    </row>
    <row r="31" spans="1:6" s="52" customFormat="1" ht="13.95" customHeight="1">
      <c r="A31" s="55"/>
      <c r="B31" s="56"/>
      <c r="C31" s="154"/>
      <c r="D31" s="70"/>
      <c r="E31" s="144" t="s">
        <v>104</v>
      </c>
    </row>
    <row r="32" spans="1:6" s="52" customFormat="1" ht="13.8">
      <c r="C32" s="155" t="s">
        <v>93</v>
      </c>
      <c r="D32" s="70"/>
      <c r="E32" s="145" t="s">
        <v>105</v>
      </c>
    </row>
    <row r="33" spans="1:5" s="52" customFormat="1" ht="14.4">
      <c r="C33" s="152" t="s">
        <v>94</v>
      </c>
      <c r="D33" s="70"/>
      <c r="E33" s="150"/>
    </row>
    <row r="34" spans="1:5" s="52" customFormat="1" ht="14.4">
      <c r="C34" s="152" t="s">
        <v>95</v>
      </c>
      <c r="D34" s="70"/>
      <c r="E34" s="150"/>
    </row>
    <row r="35" spans="1:5" s="52" customFormat="1" ht="14.4">
      <c r="C35" s="156"/>
      <c r="D35" s="70"/>
      <c r="E35" s="150"/>
    </row>
    <row r="36" spans="1:5" s="52" customFormat="1" ht="14.4">
      <c r="C36" s="155" t="s">
        <v>96</v>
      </c>
      <c r="D36" s="70"/>
      <c r="E36" s="150"/>
    </row>
    <row r="37" spans="1:5" s="52" customFormat="1" ht="14.4">
      <c r="C37" s="156"/>
      <c r="D37" s="70"/>
      <c r="E37" s="150"/>
    </row>
    <row r="38" spans="1:5" s="52" customFormat="1" ht="14.4">
      <c r="C38" s="155" t="s">
        <v>97</v>
      </c>
      <c r="D38" s="70"/>
      <c r="E38" s="150"/>
    </row>
    <row r="39" spans="1:5" s="52" customFormat="1" ht="14.4">
      <c r="C39" s="152" t="s">
        <v>98</v>
      </c>
      <c r="D39" s="70"/>
      <c r="E39" s="150"/>
    </row>
    <row r="40" spans="1:5" s="52" customFormat="1" ht="14.4">
      <c r="C40" s="152"/>
      <c r="D40" s="70"/>
      <c r="E40" s="150"/>
    </row>
    <row r="41" spans="1:5" s="52" customFormat="1" ht="14.4">
      <c r="C41" s="152"/>
      <c r="D41" s="70"/>
      <c r="E41" s="150"/>
    </row>
    <row r="42" spans="1:5" s="52" customFormat="1" ht="14.4" customHeight="1">
      <c r="B42" s="56"/>
      <c r="C42" s="157" t="s">
        <v>99</v>
      </c>
      <c r="D42" s="70"/>
      <c r="E42" s="150"/>
    </row>
    <row r="43" spans="1:5" s="52" customFormat="1" ht="37.799999999999997" customHeight="1">
      <c r="A43" s="57"/>
      <c r="B43" s="58"/>
      <c r="C43" s="158" t="s">
        <v>101</v>
      </c>
      <c r="D43" s="70"/>
      <c r="E43" s="147"/>
    </row>
    <row r="44" spans="1:5" s="52" customFormat="1" ht="14.4" customHeight="1">
      <c r="A44" s="57"/>
      <c r="B44" s="58"/>
      <c r="C44" s="157" t="s">
        <v>100</v>
      </c>
      <c r="D44" s="70"/>
      <c r="E44" s="147" t="s">
        <v>106</v>
      </c>
    </row>
    <row r="45" spans="1:5" s="52" customFormat="1" ht="14.4" customHeight="1">
      <c r="A45" s="57"/>
      <c r="B45" s="58"/>
      <c r="C45" s="148"/>
      <c r="D45" s="70"/>
    </row>
    <row r="46" spans="1:5" s="52" customFormat="1" ht="14.4" customHeight="1">
      <c r="A46" s="57"/>
      <c r="B46" s="58"/>
      <c r="C46" s="58"/>
      <c r="D46" s="58"/>
      <c r="E46" s="58"/>
    </row>
    <row r="47" spans="1:5" s="52" customFormat="1" ht="14.4" customHeight="1">
      <c r="A47" s="55" t="s">
        <v>44</v>
      </c>
      <c r="B47" s="56">
        <v>110000</v>
      </c>
      <c r="C47" s="159" t="s">
        <v>107</v>
      </c>
      <c r="D47" s="70"/>
      <c r="E47" s="80"/>
    </row>
    <row r="48" spans="1:5" s="52" customFormat="1" ht="14.4" customHeight="1">
      <c r="A48" s="57"/>
      <c r="B48" s="58"/>
      <c r="C48" s="152" t="s">
        <v>108</v>
      </c>
      <c r="D48" s="70"/>
      <c r="E48" s="80"/>
    </row>
    <row r="49" spans="1:5" s="52" customFormat="1" ht="14.4" customHeight="1">
      <c r="A49" s="57"/>
      <c r="B49" s="58"/>
      <c r="C49" s="152" t="s">
        <v>109</v>
      </c>
      <c r="D49" s="70"/>
      <c r="E49" s="80"/>
    </row>
    <row r="50" spans="1:5" s="52" customFormat="1" ht="14.4" customHeight="1">
      <c r="A50" s="60"/>
      <c r="B50" s="61"/>
      <c r="C50" s="152" t="s">
        <v>110</v>
      </c>
      <c r="D50" s="70"/>
      <c r="E50" s="77"/>
    </row>
    <row r="51" spans="1:5" s="52" customFormat="1" ht="13.8">
      <c r="C51" s="153" t="s">
        <v>111</v>
      </c>
      <c r="D51" s="70"/>
      <c r="E51" s="78"/>
    </row>
    <row r="52" spans="1:5" s="52" customFormat="1" ht="14.4">
      <c r="C52" s="152" t="s">
        <v>112</v>
      </c>
      <c r="D52" s="70"/>
      <c r="E52" s="79"/>
    </row>
    <row r="53" spans="1:5" s="52" customFormat="1" ht="13.8">
      <c r="C53" s="153" t="s">
        <v>113</v>
      </c>
      <c r="D53" s="70"/>
      <c r="E53" s="78"/>
    </row>
    <row r="54" spans="1:5" s="52" customFormat="1">
      <c r="C54" s="154"/>
      <c r="D54" s="70"/>
      <c r="E54" s="78"/>
    </row>
    <row r="55" spans="1:5" s="52" customFormat="1" ht="17.399999999999999">
      <c r="C55" s="159" t="s">
        <v>114</v>
      </c>
      <c r="D55" s="70"/>
      <c r="E55" s="78"/>
    </row>
    <row r="56" spans="1:5" s="52" customFormat="1" ht="13.8">
      <c r="C56" s="153" t="s">
        <v>115</v>
      </c>
      <c r="D56" s="70"/>
      <c r="E56" s="78"/>
    </row>
    <row r="57" spans="1:5" s="52" customFormat="1" ht="13.8">
      <c r="C57" s="153" t="s">
        <v>116</v>
      </c>
      <c r="D57" s="70"/>
      <c r="E57" s="78"/>
    </row>
    <row r="58" spans="1:5" s="52" customFormat="1" ht="13.8">
      <c r="C58" s="153" t="s">
        <v>117</v>
      </c>
      <c r="D58" s="70"/>
      <c r="E58" s="78"/>
    </row>
    <row r="59" spans="1:5" s="52" customFormat="1" ht="13.8">
      <c r="C59" s="153" t="s">
        <v>118</v>
      </c>
      <c r="D59" s="70"/>
      <c r="E59" s="78"/>
    </row>
    <row r="60" spans="1:5" s="52" customFormat="1" ht="13.8">
      <c r="C60" s="153" t="s">
        <v>119</v>
      </c>
      <c r="D60" s="70"/>
      <c r="E60" s="78"/>
    </row>
    <row r="61" spans="1:5" s="52" customFormat="1" ht="13.8">
      <c r="C61" s="153" t="s">
        <v>120</v>
      </c>
      <c r="D61" s="70"/>
      <c r="E61" s="78"/>
    </row>
    <row r="62" spans="1:5" s="52" customFormat="1" ht="13.8">
      <c r="C62" s="160"/>
      <c r="D62" s="70"/>
      <c r="E62" s="78"/>
    </row>
    <row r="63" spans="1:5" s="52" customFormat="1">
      <c r="C63" s="161"/>
      <c r="D63" s="70"/>
      <c r="E63" s="78"/>
    </row>
    <row r="64" spans="1:5" s="52" customFormat="1">
      <c r="C64" s="162" t="s">
        <v>99</v>
      </c>
      <c r="D64" s="70"/>
      <c r="E64" s="78"/>
    </row>
    <row r="65" spans="1:5" s="52" customFormat="1">
      <c r="C65" s="162" t="s">
        <v>121</v>
      </c>
      <c r="D65" s="70"/>
      <c r="E65" s="78"/>
    </row>
    <row r="66" spans="1:5" s="52" customFormat="1" ht="34.200000000000003">
      <c r="C66" s="163" t="s">
        <v>122</v>
      </c>
      <c r="D66" s="70"/>
      <c r="E66" s="78"/>
    </row>
    <row r="67" spans="1:5" s="52" customFormat="1" ht="22.8">
      <c r="C67" s="158" t="s">
        <v>123</v>
      </c>
      <c r="D67" s="70"/>
      <c r="E67" s="78"/>
    </row>
    <row r="68" spans="1:5" s="52" customFormat="1">
      <c r="C68" s="74"/>
      <c r="D68" s="70"/>
      <c r="E68" s="78"/>
    </row>
    <row r="69" spans="1:5" s="52" customFormat="1">
      <c r="C69" s="74"/>
      <c r="D69" s="70"/>
      <c r="E69" s="78"/>
    </row>
    <row r="70" spans="1:5" s="52" customFormat="1">
      <c r="C70" s="74"/>
      <c r="D70" s="70"/>
      <c r="E70" s="78"/>
    </row>
    <row r="71" spans="1:5" s="52" customFormat="1">
      <c r="C71" s="74"/>
      <c r="D71" s="70"/>
      <c r="E71" s="78"/>
    </row>
    <row r="72" spans="1:5" s="52" customFormat="1">
      <c r="C72" s="74"/>
      <c r="D72" s="70"/>
      <c r="E72" s="78"/>
    </row>
    <row r="73" spans="1:5" s="52" customFormat="1" ht="14.4">
      <c r="C73" s="59"/>
      <c r="D73" s="62"/>
      <c r="E73" s="59"/>
    </row>
    <row r="74" spans="1:5" s="52" customFormat="1" ht="14.4" customHeight="1">
      <c r="A74" s="55" t="s">
        <v>45</v>
      </c>
      <c r="B74" s="56">
        <v>80000</v>
      </c>
      <c r="C74" s="159" t="s">
        <v>124</v>
      </c>
      <c r="D74" s="191"/>
      <c r="E74" s="187" t="s">
        <v>133</v>
      </c>
    </row>
    <row r="75" spans="1:5" s="52" customFormat="1" ht="17.399999999999999">
      <c r="B75" s="56"/>
      <c r="C75" s="164" t="s">
        <v>125</v>
      </c>
      <c r="D75" s="191"/>
      <c r="E75" s="168" t="s">
        <v>134</v>
      </c>
    </row>
    <row r="76" spans="1:5" s="52" customFormat="1" ht="14.4">
      <c r="A76" s="57"/>
      <c r="B76" s="58"/>
      <c r="C76" s="154"/>
      <c r="D76" s="62"/>
      <c r="E76" s="169" t="s">
        <v>135</v>
      </c>
    </row>
    <row r="77" spans="1:5" s="52" customFormat="1" ht="14.4">
      <c r="A77" s="55"/>
      <c r="B77" s="56"/>
      <c r="C77" s="159" t="s">
        <v>126</v>
      </c>
      <c r="D77" s="62"/>
      <c r="E77" s="80"/>
    </row>
    <row r="78" spans="1:5" s="52" customFormat="1" ht="14.4">
      <c r="C78" s="165" t="s">
        <v>127</v>
      </c>
      <c r="D78" s="62"/>
      <c r="E78" s="80"/>
    </row>
    <row r="79" spans="1:5" s="52" customFormat="1" ht="14.4">
      <c r="C79" s="153" t="s">
        <v>116</v>
      </c>
      <c r="D79" s="62"/>
      <c r="E79" s="80"/>
    </row>
    <row r="80" spans="1:5" s="52" customFormat="1" ht="14.4">
      <c r="C80" s="153" t="s">
        <v>128</v>
      </c>
      <c r="D80" s="62"/>
      <c r="E80" s="80"/>
    </row>
    <row r="81" spans="1:5" s="52" customFormat="1" ht="14.4">
      <c r="C81" s="153" t="s">
        <v>129</v>
      </c>
      <c r="D81" s="62"/>
      <c r="E81" s="80"/>
    </row>
    <row r="82" spans="1:5" s="52" customFormat="1" ht="14.4">
      <c r="C82" s="153" t="s">
        <v>130</v>
      </c>
      <c r="D82" s="62"/>
      <c r="E82" s="80"/>
    </row>
    <row r="83" spans="1:5" s="52" customFormat="1" ht="14.4">
      <c r="C83" s="153" t="s">
        <v>131</v>
      </c>
      <c r="D83" s="62"/>
      <c r="E83" s="80"/>
    </row>
    <row r="84" spans="1:5" s="52" customFormat="1" ht="14.4">
      <c r="C84" s="151"/>
      <c r="D84" s="62"/>
      <c r="E84" s="80"/>
    </row>
    <row r="85" spans="1:5" s="52" customFormat="1" ht="14.4">
      <c r="C85" s="166"/>
      <c r="D85" s="62"/>
      <c r="E85" s="80"/>
    </row>
    <row r="86" spans="1:5" s="52" customFormat="1" ht="34.200000000000003">
      <c r="C86" s="167" t="s">
        <v>132</v>
      </c>
      <c r="D86" s="62"/>
      <c r="E86" s="80"/>
    </row>
    <row r="87" spans="1:5" s="52" customFormat="1" ht="45.6">
      <c r="C87" s="158" t="s">
        <v>137</v>
      </c>
      <c r="D87" s="62"/>
      <c r="E87" s="170" t="s">
        <v>136</v>
      </c>
    </row>
    <row r="88" spans="1:5" s="52" customFormat="1"/>
    <row r="89" spans="1:5" s="52" customFormat="1"/>
    <row r="90" spans="1:5" s="52" customFormat="1" ht="14.4">
      <c r="A90" s="55" t="s">
        <v>46</v>
      </c>
      <c r="B90" s="56">
        <v>60000</v>
      </c>
      <c r="C90" s="159" t="s">
        <v>171</v>
      </c>
      <c r="D90" s="62"/>
      <c r="E90" s="144" t="s">
        <v>145</v>
      </c>
    </row>
    <row r="91" spans="1:5" s="52" customFormat="1" ht="14.4">
      <c r="A91" s="55"/>
      <c r="B91" s="56"/>
      <c r="C91" s="153" t="s">
        <v>138</v>
      </c>
      <c r="D91" s="62"/>
      <c r="E91" s="145" t="s">
        <v>146</v>
      </c>
    </row>
    <row r="92" spans="1:5" s="52" customFormat="1" ht="22.8" customHeight="1">
      <c r="C92" s="153" t="s">
        <v>139</v>
      </c>
      <c r="D92" s="62"/>
      <c r="E92" s="188" t="s">
        <v>147</v>
      </c>
    </row>
    <row r="93" spans="1:5" s="52" customFormat="1" ht="14.4">
      <c r="C93" s="153" t="s">
        <v>140</v>
      </c>
      <c r="D93" s="62"/>
      <c r="E93" s="145" t="s">
        <v>89</v>
      </c>
    </row>
    <row r="94" spans="1:5" s="52" customFormat="1" ht="69">
      <c r="C94" s="172" t="s">
        <v>144</v>
      </c>
      <c r="D94" s="62"/>
      <c r="E94" s="171" t="s">
        <v>149</v>
      </c>
    </row>
    <row r="95" spans="1:5" s="52" customFormat="1" ht="14.4">
      <c r="C95" s="153" t="s">
        <v>141</v>
      </c>
      <c r="D95" s="62"/>
      <c r="E95" s="169" t="s">
        <v>148</v>
      </c>
    </row>
    <row r="96" spans="1:5" s="52" customFormat="1">
      <c r="C96" s="75"/>
      <c r="E96" s="77"/>
    </row>
    <row r="97" spans="1:6" s="52" customFormat="1" ht="41.4">
      <c r="C97" s="172" t="s">
        <v>150</v>
      </c>
      <c r="D97" s="62"/>
      <c r="E97" s="83"/>
    </row>
    <row r="98" spans="1:6" s="52" customFormat="1" ht="14.4">
      <c r="C98" s="153" t="s">
        <v>140</v>
      </c>
      <c r="D98" s="62"/>
      <c r="E98" s="81"/>
    </row>
    <row r="99" spans="1:6" s="52" customFormat="1" ht="14.4">
      <c r="C99" s="75"/>
      <c r="D99" s="62"/>
      <c r="E99" s="84"/>
    </row>
    <row r="100" spans="1:6" s="52" customFormat="1" ht="34.200000000000003">
      <c r="C100" s="159" t="s">
        <v>142</v>
      </c>
      <c r="D100" s="62"/>
      <c r="E100" s="170" t="s">
        <v>151</v>
      </c>
    </row>
    <row r="101" spans="1:6" s="52" customFormat="1" ht="14.4">
      <c r="C101" s="173" t="s">
        <v>143</v>
      </c>
      <c r="D101" s="62"/>
      <c r="E101" s="82"/>
    </row>
    <row r="102" spans="1:6" s="52" customFormat="1" ht="14.4">
      <c r="B102" s="56"/>
      <c r="D102" s="62"/>
      <c r="E102" s="62"/>
      <c r="F102" s="62"/>
    </row>
    <row r="103" spans="1:6" s="52" customFormat="1">
      <c r="A103" s="57"/>
      <c r="B103" s="58"/>
      <c r="C103" s="58"/>
      <c r="D103" s="58"/>
      <c r="E103" s="58"/>
    </row>
    <row r="104" spans="1:6" s="52" customFormat="1" ht="14.4">
      <c r="A104" s="55" t="s">
        <v>47</v>
      </c>
      <c r="B104" s="56">
        <v>35000</v>
      </c>
      <c r="C104" s="159" t="s">
        <v>152</v>
      </c>
      <c r="D104" s="62"/>
      <c r="E104" s="175"/>
    </row>
    <row r="105" spans="1:6" s="52" customFormat="1" ht="14.4">
      <c r="A105" s="57"/>
      <c r="B105" s="58"/>
      <c r="C105" s="153" t="s">
        <v>153</v>
      </c>
      <c r="D105" s="62"/>
      <c r="E105" s="176" t="s">
        <v>156</v>
      </c>
    </row>
    <row r="106" spans="1:6" s="52" customFormat="1" ht="14.4">
      <c r="A106" s="57"/>
      <c r="B106" s="58"/>
      <c r="C106" s="153" t="s">
        <v>140</v>
      </c>
      <c r="D106" s="62"/>
      <c r="E106" s="177" t="s">
        <v>157</v>
      </c>
    </row>
    <row r="107" spans="1:6" s="52" customFormat="1" ht="17.399999999999999">
      <c r="A107" s="55"/>
      <c r="B107" s="56"/>
      <c r="C107" s="154"/>
      <c r="D107" s="62"/>
      <c r="E107" s="178" t="s">
        <v>158</v>
      </c>
    </row>
    <row r="108" spans="1:6" s="52" customFormat="1" ht="14.4">
      <c r="C108" s="159" t="s">
        <v>154</v>
      </c>
      <c r="D108" s="62"/>
      <c r="E108" s="179"/>
    </row>
    <row r="109" spans="1:6" s="52" customFormat="1" ht="17.399999999999999">
      <c r="B109" s="56"/>
      <c r="C109" s="165" t="s">
        <v>155</v>
      </c>
      <c r="D109" s="62"/>
      <c r="E109" s="176" t="s">
        <v>159</v>
      </c>
    </row>
    <row r="110" spans="1:6" s="52" customFormat="1" ht="14.4">
      <c r="A110" s="57"/>
      <c r="B110" s="58"/>
      <c r="C110" s="174" t="s">
        <v>141</v>
      </c>
      <c r="D110" s="62"/>
      <c r="E110" s="180"/>
    </row>
    <row r="111" spans="1:6" s="52" customFormat="1" ht="27.6">
      <c r="A111" s="57"/>
      <c r="B111" s="58"/>
      <c r="C111" s="174"/>
      <c r="D111" s="62"/>
      <c r="E111" s="176" t="s">
        <v>160</v>
      </c>
    </row>
    <row r="112" spans="1:6" s="52" customFormat="1" ht="14.4">
      <c r="A112" s="57"/>
      <c r="B112" s="58"/>
      <c r="C112" s="174"/>
      <c r="D112" s="62"/>
      <c r="E112" s="181" t="s">
        <v>161</v>
      </c>
    </row>
    <row r="113" spans="1:6" s="52" customFormat="1" ht="14.4">
      <c r="A113" s="57"/>
      <c r="B113" s="58"/>
      <c r="C113" s="174"/>
      <c r="D113" s="62"/>
      <c r="E113" s="180"/>
    </row>
    <row r="114" spans="1:6" s="52" customFormat="1" ht="14.4">
      <c r="A114" s="57"/>
      <c r="B114" s="58"/>
      <c r="C114" s="174"/>
      <c r="D114" s="62"/>
      <c r="E114" s="176" t="s">
        <v>162</v>
      </c>
    </row>
    <row r="115" spans="1:6" s="52" customFormat="1" ht="14.4">
      <c r="A115" s="57"/>
      <c r="B115" s="58"/>
      <c r="C115" s="174"/>
      <c r="D115" s="62"/>
      <c r="E115" s="177" t="s">
        <v>163</v>
      </c>
    </row>
    <row r="116" spans="1:6" s="52" customFormat="1" ht="14.4">
      <c r="A116" s="57"/>
      <c r="B116" s="58"/>
      <c r="C116" s="174"/>
      <c r="D116" s="62"/>
      <c r="E116" s="182"/>
    </row>
    <row r="117" spans="1:6" s="52" customFormat="1" ht="14.4">
      <c r="A117" s="57"/>
      <c r="B117" s="58"/>
      <c r="C117" s="76"/>
      <c r="D117" s="62"/>
      <c r="E117" s="183"/>
    </row>
    <row r="118" spans="1:6" s="52" customFormat="1" ht="45.6">
      <c r="A118" s="57"/>
      <c r="B118" s="58"/>
      <c r="C118" s="76"/>
      <c r="D118" s="62"/>
      <c r="E118" s="184" t="s">
        <v>172</v>
      </c>
    </row>
    <row r="119" spans="1:6" s="52" customFormat="1" ht="14.4">
      <c r="A119" s="55"/>
      <c r="B119" s="56"/>
      <c r="C119" s="56"/>
      <c r="D119" s="56"/>
      <c r="E119" s="56"/>
      <c r="F119" s="56"/>
    </row>
    <row r="120" spans="1:6" s="52" customFormat="1"/>
    <row r="121" spans="1:6" s="52" customFormat="1" ht="14.4">
      <c r="A121" s="55" t="s">
        <v>48</v>
      </c>
      <c r="B121" s="56">
        <v>30000</v>
      </c>
      <c r="C121" s="76"/>
      <c r="D121" s="62"/>
      <c r="E121" s="175"/>
    </row>
    <row r="122" spans="1:6" s="52" customFormat="1" ht="14.4">
      <c r="B122" s="56"/>
      <c r="C122" s="76"/>
      <c r="D122" s="62"/>
      <c r="E122" s="176" t="s">
        <v>164</v>
      </c>
    </row>
    <row r="123" spans="1:6" s="52" customFormat="1" ht="14.4">
      <c r="B123" s="56"/>
      <c r="C123" s="76"/>
      <c r="D123" s="62"/>
      <c r="E123" s="177" t="s">
        <v>165</v>
      </c>
    </row>
    <row r="124" spans="1:6" s="52" customFormat="1" ht="14.4">
      <c r="B124" s="56"/>
      <c r="C124" s="76"/>
      <c r="D124" s="62"/>
      <c r="E124" s="180"/>
    </row>
    <row r="125" spans="1:6" s="52" customFormat="1" ht="14.4">
      <c r="B125" s="56"/>
      <c r="C125" s="76"/>
      <c r="D125" s="62"/>
      <c r="E125" s="176" t="s">
        <v>166</v>
      </c>
    </row>
    <row r="126" spans="1:6" s="52" customFormat="1" ht="14.4">
      <c r="B126" s="56"/>
      <c r="C126" s="76"/>
      <c r="D126" s="62"/>
      <c r="E126" s="185" t="s">
        <v>167</v>
      </c>
    </row>
    <row r="127" spans="1:6" s="52" customFormat="1" ht="14.4">
      <c r="B127" s="56"/>
      <c r="C127" s="76"/>
      <c r="D127" s="62"/>
      <c r="E127" s="177" t="s">
        <v>163</v>
      </c>
    </row>
    <row r="128" spans="1:6" s="52" customFormat="1" ht="14.4">
      <c r="B128" s="56"/>
      <c r="C128" s="76"/>
      <c r="D128" s="62"/>
      <c r="E128" s="180"/>
    </row>
    <row r="129" spans="1:7" s="52" customFormat="1" ht="14.4">
      <c r="B129" s="56"/>
      <c r="C129" s="76"/>
      <c r="D129" s="62"/>
      <c r="E129" s="176" t="s">
        <v>168</v>
      </c>
    </row>
    <row r="130" spans="1:7" s="52" customFormat="1" ht="14.4">
      <c r="B130" s="56"/>
      <c r="C130" s="76"/>
      <c r="D130" s="62"/>
      <c r="E130" s="186" t="s">
        <v>169</v>
      </c>
    </row>
    <row r="131" spans="1:7" s="52" customFormat="1" ht="14.4">
      <c r="B131" s="56"/>
      <c r="C131" s="76"/>
      <c r="D131" s="62"/>
      <c r="E131" s="177" t="s">
        <v>163</v>
      </c>
    </row>
    <row r="132" spans="1:7" s="52" customFormat="1"/>
    <row r="133" spans="1:7" s="52" customFormat="1"/>
    <row r="134" spans="1:7" s="52" customFormat="1" hidden="1" outlineLevel="1"/>
    <row r="135" spans="1:7" hidden="1" outlineLevel="1">
      <c r="B135" s="63"/>
    </row>
    <row r="136" spans="1:7" hidden="1" outlineLevel="1">
      <c r="A136" s="46" t="s">
        <v>23</v>
      </c>
      <c r="B136" s="63"/>
      <c r="F136" s="46">
        <v>1</v>
      </c>
      <c r="G136" s="47"/>
    </row>
    <row r="137" spans="1:7" hidden="1" outlineLevel="1">
      <c r="A137" s="46" t="s">
        <v>24</v>
      </c>
      <c r="B137" s="63"/>
      <c r="E137" s="47">
        <v>260000</v>
      </c>
      <c r="F137" s="46">
        <v>2</v>
      </c>
      <c r="G137" s="46">
        <v>260000</v>
      </c>
    </row>
    <row r="138" spans="1:7" hidden="1" outlineLevel="1">
      <c r="A138" s="46" t="s">
        <v>25</v>
      </c>
      <c r="B138" s="63"/>
      <c r="E138" s="47">
        <v>220000</v>
      </c>
      <c r="F138" s="46">
        <v>3</v>
      </c>
      <c r="G138" s="46">
        <v>220000</v>
      </c>
    </row>
    <row r="139" spans="1:7" hidden="1" outlineLevel="1">
      <c r="A139" s="46" t="s">
        <v>26</v>
      </c>
      <c r="B139" s="63"/>
      <c r="E139" s="47">
        <v>220000</v>
      </c>
      <c r="F139" s="46">
        <v>4</v>
      </c>
      <c r="G139" s="46">
        <v>220000</v>
      </c>
    </row>
    <row r="140" spans="1:7" hidden="1" outlineLevel="1">
      <c r="A140" s="46" t="s">
        <v>27</v>
      </c>
      <c r="B140" s="63"/>
      <c r="E140" s="47">
        <v>150000</v>
      </c>
      <c r="F140" s="46">
        <v>5</v>
      </c>
      <c r="G140" s="47">
        <f t="shared" ref="G140:G149" si="0">E140</f>
        <v>150000</v>
      </c>
    </row>
    <row r="141" spans="1:7" hidden="1" outlineLevel="1">
      <c r="A141" s="46" t="s">
        <v>28</v>
      </c>
      <c r="B141" s="63"/>
      <c r="E141" s="47">
        <v>150000</v>
      </c>
      <c r="F141" s="46">
        <v>6</v>
      </c>
      <c r="G141" s="47">
        <f t="shared" si="0"/>
        <v>150000</v>
      </c>
    </row>
    <row r="142" spans="1:7" hidden="1" outlineLevel="1">
      <c r="A142" s="46" t="s">
        <v>29</v>
      </c>
      <c r="B142" s="63"/>
      <c r="E142" s="47">
        <v>110000</v>
      </c>
      <c r="F142" s="46">
        <v>7</v>
      </c>
      <c r="G142" s="47">
        <f t="shared" si="0"/>
        <v>110000</v>
      </c>
    </row>
    <row r="143" spans="1:7" hidden="1" outlineLevel="1">
      <c r="A143" s="46" t="s">
        <v>30</v>
      </c>
      <c r="B143" s="63"/>
      <c r="E143" s="47">
        <v>80000</v>
      </c>
      <c r="F143" s="46">
        <v>8</v>
      </c>
      <c r="G143" s="47">
        <f t="shared" si="0"/>
        <v>80000</v>
      </c>
    </row>
    <row r="144" spans="1:7" hidden="1" outlineLevel="1">
      <c r="A144" s="46" t="s">
        <v>31</v>
      </c>
      <c r="B144" s="63"/>
      <c r="E144" s="47">
        <v>80000</v>
      </c>
      <c r="F144" s="46">
        <v>9</v>
      </c>
      <c r="G144" s="47">
        <f t="shared" si="0"/>
        <v>80000</v>
      </c>
    </row>
    <row r="145" spans="1:7" hidden="1" outlineLevel="1">
      <c r="A145" s="46" t="s">
        <v>32</v>
      </c>
      <c r="E145" s="47">
        <v>60000</v>
      </c>
      <c r="F145" s="46">
        <v>10</v>
      </c>
      <c r="G145" s="47">
        <f t="shared" si="0"/>
        <v>60000</v>
      </c>
    </row>
    <row r="146" spans="1:7" hidden="1" outlineLevel="1">
      <c r="A146" s="46" t="s">
        <v>33</v>
      </c>
      <c r="E146" s="47">
        <v>60000</v>
      </c>
      <c r="F146" s="46">
        <v>11</v>
      </c>
      <c r="G146" s="47">
        <f t="shared" si="0"/>
        <v>60000</v>
      </c>
    </row>
    <row r="147" spans="1:7" hidden="1" outlineLevel="1">
      <c r="A147" s="46" t="s">
        <v>34</v>
      </c>
      <c r="E147" s="47">
        <v>35000</v>
      </c>
      <c r="F147" s="46">
        <v>12</v>
      </c>
      <c r="G147" s="47">
        <f t="shared" si="0"/>
        <v>35000</v>
      </c>
    </row>
    <row r="148" spans="1:7" hidden="1" outlineLevel="1">
      <c r="A148" s="46" t="s">
        <v>35</v>
      </c>
      <c r="E148" s="47">
        <v>35000</v>
      </c>
      <c r="F148" s="46">
        <v>13</v>
      </c>
      <c r="G148" s="47">
        <f t="shared" si="0"/>
        <v>35000</v>
      </c>
    </row>
    <row r="149" spans="1:7" hidden="1" outlineLevel="1">
      <c r="A149" s="46" t="s">
        <v>36</v>
      </c>
      <c r="E149" s="47">
        <v>30000</v>
      </c>
      <c r="F149" s="46">
        <v>14</v>
      </c>
      <c r="G149" s="47">
        <f t="shared" si="0"/>
        <v>30000</v>
      </c>
    </row>
    <row r="150" spans="1:7" hidden="1" outlineLevel="1"/>
    <row r="151" spans="1:7" hidden="1" outlineLevel="1"/>
    <row r="152" spans="1:7" collapsed="1"/>
  </sheetData>
  <sheetProtection algorithmName="SHA-512" hashValue="vAymC1PkYE1Xyh60lZ4z43H4PTOkNuXbaJOZIp6dOComE9z6dQDceNAV3oTW97ijcgmnUfTn965s2SE+00M6CA==" saltValue="InClQD0NwXsybNBtkc/u8g==" spinCount="100000" sheet="1" objects="1" scenarios="1"/>
  <mergeCells count="1">
    <mergeCell ref="D74:D75"/>
  </mergeCells>
  <phoneticPr fontId="0" type="noConversion"/>
  <printOptions horizontalCentered="1"/>
  <pageMargins left="0.59055118110236227" right="0.39370078740157483" top="0.59055118110236227" bottom="0.19685039370078741" header="0.39370078740157483" footer="0.39370078740157483"/>
  <pageSetup paperSize="9" scale="82" fitToHeight="0" orientation="portrait" r:id="rId1"/>
  <headerFooter alignWithMargins="0"/>
  <rowBreaks count="2" manualBreakCount="2">
    <brk id="45" max="16383" man="1"/>
    <brk id="88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E262"/>
  <sheetViews>
    <sheetView workbookViewId="0"/>
  </sheetViews>
  <sheetFormatPr baseColWidth="10" defaultColWidth="11" defaultRowHeight="12.6"/>
  <cols>
    <col min="1" max="1" width="48.90625" style="8" customWidth="1"/>
    <col min="2" max="3" width="10.08984375" style="8" customWidth="1"/>
    <col min="4" max="4" width="3.08984375" style="8" customWidth="1"/>
    <col min="5" max="5" width="48.90625" style="8" customWidth="1"/>
    <col min="6" max="16384" width="11" style="8"/>
  </cols>
  <sheetData>
    <row r="1" spans="1:5">
      <c r="A1" s="11" t="s">
        <v>4</v>
      </c>
    </row>
    <row r="2" spans="1:5" ht="75.599999999999994">
      <c r="A2" s="7" t="s">
        <v>2</v>
      </c>
      <c r="E2" s="7" t="s">
        <v>5</v>
      </c>
    </row>
    <row r="3" spans="1:5">
      <c r="A3" s="7"/>
    </row>
    <row r="4" spans="1:5">
      <c r="A4" s="11" t="s">
        <v>3</v>
      </c>
      <c r="E4" s="13"/>
    </row>
    <row r="5" spans="1:5">
      <c r="A5" s="8">
        <v>39000</v>
      </c>
      <c r="B5" s="7">
        <f>IF(A5&lt;40000,0,IF(A5&gt;=260000,703500,IF(A5&gt;=120000,511000+110000/80000*(A5-120000),IF(A5&gt;=60000,401000+110000/60000*(A5-60000),IF(A5&gt;=40000,291000+110000/20000*(A5-40000))))))</f>
        <v>0</v>
      </c>
      <c r="E5" s="12">
        <f t="shared" ref="E5:E68" si="0">IF(A5&lt;40000,0,IF(A5&lt;=60000,291000+(A5-40000)*110000/20000,IF(A5&lt;=120000,401000+(A5-60000)*110000/60000,IF(A5&lt;=260000,511000+(A5-120000)*110000/80000,703500))))</f>
        <v>0</v>
      </c>
    </row>
    <row r="6" spans="1:5">
      <c r="A6" s="8">
        <f t="shared" ref="A6:A11" si="1">A5+1000</f>
        <v>40000</v>
      </c>
      <c r="B6" s="7">
        <f>IF(A6&lt;40000,0,IF(A6&gt;=260000,703500,IF(A6&gt;=120000,511000+110000/80000*(A6-120000),IF(A6&gt;=60000,401000+110000/60000*(A6-60000),IF(A6&gt;=40000,291000+110000/20000*(A6-40000))))))</f>
        <v>291000</v>
      </c>
      <c r="E6" s="12">
        <f t="shared" si="0"/>
        <v>291000</v>
      </c>
    </row>
    <row r="7" spans="1:5">
      <c r="A7" s="8">
        <f t="shared" si="1"/>
        <v>41000</v>
      </c>
      <c r="B7" s="7">
        <f t="shared" ref="B7:B70" si="2">IF(A7&lt;40000,0,IF(A7&gt;=260000,703500,IF(A7&gt;=120000,511000+110000/80000*(A7-120000),IF(A7&gt;=60000,401000+110000/60000*(A7-60000),IF(A7&gt;=40000,291000+110000/20000*(A7-40000))))))</f>
        <v>296500</v>
      </c>
      <c r="C7" s="8">
        <f>B7-B6</f>
        <v>5500</v>
      </c>
      <c r="E7" s="12">
        <f t="shared" si="0"/>
        <v>296500</v>
      </c>
    </row>
    <row r="8" spans="1:5">
      <c r="A8" s="8">
        <f t="shared" si="1"/>
        <v>42000</v>
      </c>
      <c r="B8" s="7">
        <f t="shared" si="2"/>
        <v>302000</v>
      </c>
      <c r="C8" s="8">
        <f t="shared" ref="C8:C71" si="3">B8-B7</f>
        <v>5500</v>
      </c>
      <c r="E8" s="12">
        <f t="shared" si="0"/>
        <v>302000</v>
      </c>
    </row>
    <row r="9" spans="1:5">
      <c r="A9" s="8">
        <f t="shared" si="1"/>
        <v>43000</v>
      </c>
      <c r="B9" s="7">
        <f t="shared" si="2"/>
        <v>307500</v>
      </c>
      <c r="C9" s="8">
        <f t="shared" si="3"/>
        <v>5500</v>
      </c>
      <c r="E9" s="12">
        <f t="shared" si="0"/>
        <v>307500</v>
      </c>
    </row>
    <row r="10" spans="1:5">
      <c r="A10" s="8">
        <f t="shared" si="1"/>
        <v>44000</v>
      </c>
      <c r="B10" s="7">
        <f t="shared" si="2"/>
        <v>313000</v>
      </c>
      <c r="C10" s="8">
        <f t="shared" si="3"/>
        <v>5500</v>
      </c>
      <c r="E10" s="12">
        <f t="shared" si="0"/>
        <v>313000</v>
      </c>
    </row>
    <row r="11" spans="1:5">
      <c r="A11" s="8">
        <f t="shared" si="1"/>
        <v>45000</v>
      </c>
      <c r="B11" s="7">
        <f t="shared" si="2"/>
        <v>318500</v>
      </c>
      <c r="C11" s="8">
        <f t="shared" si="3"/>
        <v>5500</v>
      </c>
      <c r="E11" s="12">
        <f t="shared" si="0"/>
        <v>318500</v>
      </c>
    </row>
    <row r="12" spans="1:5">
      <c r="A12" s="8">
        <f t="shared" ref="A12:A25" si="4">A11+1000</f>
        <v>46000</v>
      </c>
      <c r="B12" s="7">
        <f t="shared" si="2"/>
        <v>324000</v>
      </c>
      <c r="C12" s="8">
        <f t="shared" si="3"/>
        <v>5500</v>
      </c>
      <c r="E12" s="12">
        <f t="shared" si="0"/>
        <v>324000</v>
      </c>
    </row>
    <row r="13" spans="1:5">
      <c r="A13" s="8">
        <f t="shared" si="4"/>
        <v>47000</v>
      </c>
      <c r="B13" s="7">
        <f t="shared" si="2"/>
        <v>329500</v>
      </c>
      <c r="C13" s="8">
        <f t="shared" si="3"/>
        <v>5500</v>
      </c>
      <c r="E13" s="12">
        <f t="shared" si="0"/>
        <v>329500</v>
      </c>
    </row>
    <row r="14" spans="1:5">
      <c r="A14" s="8">
        <f t="shared" si="4"/>
        <v>48000</v>
      </c>
      <c r="B14" s="7">
        <f t="shared" si="2"/>
        <v>335000</v>
      </c>
      <c r="C14" s="8">
        <f t="shared" si="3"/>
        <v>5500</v>
      </c>
      <c r="E14" s="12">
        <f t="shared" si="0"/>
        <v>335000</v>
      </c>
    </row>
    <row r="15" spans="1:5">
      <c r="A15" s="8">
        <f t="shared" si="4"/>
        <v>49000</v>
      </c>
      <c r="B15" s="7">
        <f t="shared" si="2"/>
        <v>340500</v>
      </c>
      <c r="C15" s="8">
        <f t="shared" si="3"/>
        <v>5500</v>
      </c>
      <c r="E15" s="12">
        <f t="shared" si="0"/>
        <v>340500</v>
      </c>
    </row>
    <row r="16" spans="1:5">
      <c r="A16" s="8">
        <f t="shared" si="4"/>
        <v>50000</v>
      </c>
      <c r="B16" s="7">
        <f t="shared" si="2"/>
        <v>346000</v>
      </c>
      <c r="C16" s="8">
        <f t="shared" si="3"/>
        <v>5500</v>
      </c>
      <c r="E16" s="12">
        <f t="shared" si="0"/>
        <v>346000</v>
      </c>
    </row>
    <row r="17" spans="1:5">
      <c r="A17" s="8">
        <f t="shared" si="4"/>
        <v>51000</v>
      </c>
      <c r="B17" s="7">
        <f t="shared" si="2"/>
        <v>351500</v>
      </c>
      <c r="C17" s="8">
        <f t="shared" si="3"/>
        <v>5500</v>
      </c>
      <c r="E17" s="12">
        <f t="shared" si="0"/>
        <v>351500</v>
      </c>
    </row>
    <row r="18" spans="1:5">
      <c r="A18" s="8">
        <f t="shared" si="4"/>
        <v>52000</v>
      </c>
      <c r="B18" s="7">
        <f t="shared" si="2"/>
        <v>357000</v>
      </c>
      <c r="C18" s="8">
        <f t="shared" si="3"/>
        <v>5500</v>
      </c>
      <c r="E18" s="12">
        <f t="shared" si="0"/>
        <v>357000</v>
      </c>
    </row>
    <row r="19" spans="1:5">
      <c r="A19" s="8">
        <f t="shared" si="4"/>
        <v>53000</v>
      </c>
      <c r="B19" s="7">
        <f t="shared" si="2"/>
        <v>362500</v>
      </c>
      <c r="C19" s="8">
        <f t="shared" si="3"/>
        <v>5500</v>
      </c>
      <c r="E19" s="12">
        <f t="shared" si="0"/>
        <v>362500</v>
      </c>
    </row>
    <row r="20" spans="1:5">
      <c r="A20" s="8">
        <f t="shared" si="4"/>
        <v>54000</v>
      </c>
      <c r="B20" s="7">
        <f t="shared" si="2"/>
        <v>368000</v>
      </c>
      <c r="C20" s="8">
        <f t="shared" si="3"/>
        <v>5500</v>
      </c>
      <c r="E20" s="12">
        <f t="shared" si="0"/>
        <v>368000</v>
      </c>
    </row>
    <row r="21" spans="1:5">
      <c r="A21" s="8">
        <f t="shared" si="4"/>
        <v>55000</v>
      </c>
      <c r="B21" s="7">
        <f t="shared" si="2"/>
        <v>373500</v>
      </c>
      <c r="C21" s="8">
        <f t="shared" si="3"/>
        <v>5500</v>
      </c>
      <c r="E21" s="12">
        <f t="shared" si="0"/>
        <v>373500</v>
      </c>
    </row>
    <row r="22" spans="1:5">
      <c r="A22" s="8">
        <f t="shared" si="4"/>
        <v>56000</v>
      </c>
      <c r="B22" s="7">
        <f t="shared" si="2"/>
        <v>379000</v>
      </c>
      <c r="C22" s="8">
        <f t="shared" si="3"/>
        <v>5500</v>
      </c>
      <c r="E22" s="12">
        <f t="shared" si="0"/>
        <v>379000</v>
      </c>
    </row>
    <row r="23" spans="1:5">
      <c r="A23" s="8">
        <f t="shared" si="4"/>
        <v>57000</v>
      </c>
      <c r="B23" s="7">
        <f t="shared" si="2"/>
        <v>384500</v>
      </c>
      <c r="C23" s="8">
        <f t="shared" si="3"/>
        <v>5500</v>
      </c>
      <c r="E23" s="12">
        <f t="shared" si="0"/>
        <v>384500</v>
      </c>
    </row>
    <row r="24" spans="1:5">
      <c r="A24" s="8">
        <f t="shared" si="4"/>
        <v>58000</v>
      </c>
      <c r="B24" s="7">
        <f t="shared" si="2"/>
        <v>390000</v>
      </c>
      <c r="C24" s="8">
        <f t="shared" si="3"/>
        <v>5500</v>
      </c>
      <c r="E24" s="12">
        <f t="shared" si="0"/>
        <v>390000</v>
      </c>
    </row>
    <row r="25" spans="1:5">
      <c r="A25" s="8">
        <f t="shared" si="4"/>
        <v>59000</v>
      </c>
      <c r="B25" s="7">
        <f t="shared" si="2"/>
        <v>395500</v>
      </c>
      <c r="C25" s="8">
        <f t="shared" si="3"/>
        <v>5500</v>
      </c>
      <c r="E25" s="12">
        <f t="shared" si="0"/>
        <v>395500</v>
      </c>
    </row>
    <row r="26" spans="1:5">
      <c r="A26" s="9">
        <f t="shared" ref="A26:A58" si="5">A25+1000</f>
        <v>60000</v>
      </c>
      <c r="B26" s="10">
        <f t="shared" si="2"/>
        <v>401000</v>
      </c>
      <c r="C26" s="9">
        <f t="shared" si="3"/>
        <v>5500</v>
      </c>
      <c r="D26" s="9"/>
      <c r="E26" s="12">
        <f t="shared" si="0"/>
        <v>401000</v>
      </c>
    </row>
    <row r="27" spans="1:5">
      <c r="A27" s="8">
        <f t="shared" si="5"/>
        <v>61000</v>
      </c>
      <c r="B27" s="7">
        <f t="shared" si="2"/>
        <v>402833.33333333331</v>
      </c>
      <c r="C27" s="8">
        <f t="shared" si="3"/>
        <v>1833.3333333333139</v>
      </c>
      <c r="E27" s="12">
        <f t="shared" si="0"/>
        <v>402833.33333333331</v>
      </c>
    </row>
    <row r="28" spans="1:5">
      <c r="A28" s="8">
        <f t="shared" si="5"/>
        <v>62000</v>
      </c>
      <c r="B28" s="7">
        <f t="shared" si="2"/>
        <v>404666.66666666669</v>
      </c>
      <c r="C28" s="8">
        <f t="shared" si="3"/>
        <v>1833.3333333333721</v>
      </c>
      <c r="E28" s="12">
        <f t="shared" si="0"/>
        <v>404666.66666666669</v>
      </c>
    </row>
    <row r="29" spans="1:5">
      <c r="A29" s="8">
        <f t="shared" si="5"/>
        <v>63000</v>
      </c>
      <c r="B29" s="7">
        <f t="shared" si="2"/>
        <v>406500</v>
      </c>
      <c r="C29" s="8">
        <f t="shared" si="3"/>
        <v>1833.3333333333139</v>
      </c>
      <c r="E29" s="12">
        <f t="shared" si="0"/>
        <v>406500</v>
      </c>
    </row>
    <row r="30" spans="1:5">
      <c r="A30" s="8">
        <f t="shared" si="5"/>
        <v>64000</v>
      </c>
      <c r="B30" s="7">
        <f t="shared" si="2"/>
        <v>408333.33333333331</v>
      </c>
      <c r="C30" s="8">
        <f t="shared" si="3"/>
        <v>1833.3333333333139</v>
      </c>
      <c r="E30" s="12">
        <f t="shared" si="0"/>
        <v>408333.33333333331</v>
      </c>
    </row>
    <row r="31" spans="1:5">
      <c r="A31" s="8">
        <f t="shared" si="5"/>
        <v>65000</v>
      </c>
      <c r="B31" s="7">
        <f t="shared" si="2"/>
        <v>410166.66666666669</v>
      </c>
      <c r="C31" s="8">
        <f t="shared" si="3"/>
        <v>1833.3333333333721</v>
      </c>
      <c r="E31" s="12">
        <f t="shared" si="0"/>
        <v>410166.66666666669</v>
      </c>
    </row>
    <row r="32" spans="1:5">
      <c r="A32" s="8">
        <f t="shared" si="5"/>
        <v>66000</v>
      </c>
      <c r="B32" s="7">
        <f t="shared" si="2"/>
        <v>412000</v>
      </c>
      <c r="C32" s="8">
        <f t="shared" si="3"/>
        <v>1833.3333333333139</v>
      </c>
      <c r="E32" s="12">
        <f t="shared" si="0"/>
        <v>412000</v>
      </c>
    </row>
    <row r="33" spans="1:5">
      <c r="A33" s="8">
        <f t="shared" si="5"/>
        <v>67000</v>
      </c>
      <c r="B33" s="7">
        <f t="shared" si="2"/>
        <v>413833.33333333331</v>
      </c>
      <c r="C33" s="8">
        <f t="shared" si="3"/>
        <v>1833.3333333333139</v>
      </c>
      <c r="E33" s="12">
        <f t="shared" si="0"/>
        <v>413833.33333333331</v>
      </c>
    </row>
    <row r="34" spans="1:5">
      <c r="A34" s="8">
        <f t="shared" si="5"/>
        <v>68000</v>
      </c>
      <c r="B34" s="7">
        <f t="shared" si="2"/>
        <v>415666.66666666669</v>
      </c>
      <c r="C34" s="8">
        <f t="shared" si="3"/>
        <v>1833.3333333333721</v>
      </c>
      <c r="E34" s="12">
        <f t="shared" si="0"/>
        <v>415666.66666666669</v>
      </c>
    </row>
    <row r="35" spans="1:5">
      <c r="A35" s="8">
        <f t="shared" si="5"/>
        <v>69000</v>
      </c>
      <c r="B35" s="7">
        <f t="shared" si="2"/>
        <v>417500</v>
      </c>
      <c r="C35" s="8">
        <f t="shared" si="3"/>
        <v>1833.3333333333139</v>
      </c>
      <c r="E35" s="12">
        <f t="shared" si="0"/>
        <v>417500</v>
      </c>
    </row>
    <row r="36" spans="1:5">
      <c r="A36" s="8">
        <f t="shared" si="5"/>
        <v>70000</v>
      </c>
      <c r="B36" s="7">
        <f t="shared" si="2"/>
        <v>419333.33333333331</v>
      </c>
      <c r="C36" s="8">
        <f t="shared" si="3"/>
        <v>1833.3333333333139</v>
      </c>
      <c r="E36" s="12">
        <f t="shared" si="0"/>
        <v>419333.33333333331</v>
      </c>
    </row>
    <row r="37" spans="1:5">
      <c r="A37" s="8">
        <f t="shared" si="5"/>
        <v>71000</v>
      </c>
      <c r="B37" s="7">
        <f t="shared" si="2"/>
        <v>421166.66666666669</v>
      </c>
      <c r="C37" s="8">
        <f t="shared" si="3"/>
        <v>1833.3333333333721</v>
      </c>
      <c r="E37" s="12">
        <f t="shared" si="0"/>
        <v>421166.66666666669</v>
      </c>
    </row>
    <row r="38" spans="1:5">
      <c r="A38" s="8">
        <f t="shared" si="5"/>
        <v>72000</v>
      </c>
      <c r="B38" s="7">
        <f t="shared" si="2"/>
        <v>423000</v>
      </c>
      <c r="C38" s="8">
        <f t="shared" si="3"/>
        <v>1833.3333333333139</v>
      </c>
      <c r="E38" s="12">
        <f t="shared" si="0"/>
        <v>423000</v>
      </c>
    </row>
    <row r="39" spans="1:5">
      <c r="A39" s="8">
        <f t="shared" si="5"/>
        <v>73000</v>
      </c>
      <c r="B39" s="7">
        <f t="shared" si="2"/>
        <v>424833.33333333331</v>
      </c>
      <c r="C39" s="8">
        <f t="shared" si="3"/>
        <v>1833.3333333333139</v>
      </c>
      <c r="E39" s="12">
        <f t="shared" si="0"/>
        <v>424833.33333333331</v>
      </c>
    </row>
    <row r="40" spans="1:5">
      <c r="A40" s="8">
        <f t="shared" si="5"/>
        <v>74000</v>
      </c>
      <c r="B40" s="7">
        <f t="shared" si="2"/>
        <v>426666.66666666669</v>
      </c>
      <c r="C40" s="8">
        <f t="shared" si="3"/>
        <v>1833.3333333333721</v>
      </c>
      <c r="E40" s="12">
        <f t="shared" si="0"/>
        <v>426666.66666666669</v>
      </c>
    </row>
    <row r="41" spans="1:5">
      <c r="A41" s="8">
        <f t="shared" si="5"/>
        <v>75000</v>
      </c>
      <c r="B41" s="7">
        <f t="shared" si="2"/>
        <v>428500</v>
      </c>
      <c r="C41" s="8">
        <f t="shared" si="3"/>
        <v>1833.3333333333139</v>
      </c>
      <c r="E41" s="12">
        <f t="shared" si="0"/>
        <v>428500</v>
      </c>
    </row>
    <row r="42" spans="1:5">
      <c r="A42" s="8">
        <f t="shared" si="5"/>
        <v>76000</v>
      </c>
      <c r="B42" s="7">
        <f t="shared" si="2"/>
        <v>430333.33333333331</v>
      </c>
      <c r="C42" s="8">
        <f t="shared" si="3"/>
        <v>1833.3333333333139</v>
      </c>
      <c r="E42" s="12">
        <f t="shared" si="0"/>
        <v>430333.33333333331</v>
      </c>
    </row>
    <row r="43" spans="1:5">
      <c r="A43" s="8">
        <f t="shared" si="5"/>
        <v>77000</v>
      </c>
      <c r="B43" s="7">
        <f t="shared" si="2"/>
        <v>432166.66666666669</v>
      </c>
      <c r="C43" s="8">
        <f t="shared" si="3"/>
        <v>1833.3333333333721</v>
      </c>
      <c r="E43" s="12">
        <f t="shared" si="0"/>
        <v>432166.66666666669</v>
      </c>
    </row>
    <row r="44" spans="1:5">
      <c r="A44" s="8">
        <f t="shared" si="5"/>
        <v>78000</v>
      </c>
      <c r="B44" s="7">
        <f t="shared" si="2"/>
        <v>434000</v>
      </c>
      <c r="C44" s="8">
        <f t="shared" si="3"/>
        <v>1833.3333333333139</v>
      </c>
      <c r="E44" s="12">
        <f t="shared" si="0"/>
        <v>434000</v>
      </c>
    </row>
    <row r="45" spans="1:5">
      <c r="A45" s="8">
        <f t="shared" si="5"/>
        <v>79000</v>
      </c>
      <c r="B45" s="7">
        <f t="shared" si="2"/>
        <v>435833.33333333331</v>
      </c>
      <c r="C45" s="8">
        <f t="shared" si="3"/>
        <v>1833.3333333333139</v>
      </c>
      <c r="E45" s="12">
        <f t="shared" si="0"/>
        <v>435833.33333333331</v>
      </c>
    </row>
    <row r="46" spans="1:5">
      <c r="A46" s="8">
        <f t="shared" si="5"/>
        <v>80000</v>
      </c>
      <c r="B46" s="7">
        <f t="shared" si="2"/>
        <v>437666.66666666669</v>
      </c>
      <c r="C46" s="8">
        <f t="shared" si="3"/>
        <v>1833.3333333333721</v>
      </c>
      <c r="E46" s="12">
        <f t="shared" si="0"/>
        <v>437666.66666666669</v>
      </c>
    </row>
    <row r="47" spans="1:5">
      <c r="A47" s="8">
        <f t="shared" si="5"/>
        <v>81000</v>
      </c>
      <c r="B47" s="7">
        <f t="shared" si="2"/>
        <v>439500</v>
      </c>
      <c r="C47" s="8">
        <f t="shared" si="3"/>
        <v>1833.3333333333139</v>
      </c>
      <c r="E47" s="12">
        <f t="shared" si="0"/>
        <v>439500</v>
      </c>
    </row>
    <row r="48" spans="1:5">
      <c r="A48" s="8">
        <f t="shared" si="5"/>
        <v>82000</v>
      </c>
      <c r="B48" s="7">
        <f t="shared" si="2"/>
        <v>441333.33333333331</v>
      </c>
      <c r="C48" s="8">
        <f t="shared" si="3"/>
        <v>1833.3333333333139</v>
      </c>
      <c r="E48" s="12">
        <f t="shared" si="0"/>
        <v>441333.33333333331</v>
      </c>
    </row>
    <row r="49" spans="1:5">
      <c r="A49" s="8">
        <f t="shared" si="5"/>
        <v>83000</v>
      </c>
      <c r="B49" s="7">
        <f t="shared" si="2"/>
        <v>443166.66666666669</v>
      </c>
      <c r="C49" s="8">
        <f t="shared" si="3"/>
        <v>1833.3333333333721</v>
      </c>
      <c r="E49" s="12">
        <f t="shared" si="0"/>
        <v>443166.66666666669</v>
      </c>
    </row>
    <row r="50" spans="1:5">
      <c r="A50" s="8">
        <f t="shared" si="5"/>
        <v>84000</v>
      </c>
      <c r="B50" s="7">
        <f t="shared" si="2"/>
        <v>445000</v>
      </c>
      <c r="C50" s="8">
        <f t="shared" si="3"/>
        <v>1833.3333333333139</v>
      </c>
      <c r="E50" s="12">
        <f t="shared" si="0"/>
        <v>445000</v>
      </c>
    </row>
    <row r="51" spans="1:5">
      <c r="A51" s="8">
        <f t="shared" si="5"/>
        <v>85000</v>
      </c>
      <c r="B51" s="7">
        <f t="shared" si="2"/>
        <v>446833.33333333331</v>
      </c>
      <c r="C51" s="8">
        <f t="shared" si="3"/>
        <v>1833.3333333333139</v>
      </c>
      <c r="E51" s="12">
        <f t="shared" si="0"/>
        <v>446833.33333333331</v>
      </c>
    </row>
    <row r="52" spans="1:5">
      <c r="A52" s="8">
        <f t="shared" si="5"/>
        <v>86000</v>
      </c>
      <c r="B52" s="7">
        <f t="shared" si="2"/>
        <v>448666.66666666669</v>
      </c>
      <c r="C52" s="8">
        <f t="shared" si="3"/>
        <v>1833.3333333333721</v>
      </c>
      <c r="E52" s="12">
        <f t="shared" si="0"/>
        <v>448666.66666666669</v>
      </c>
    </row>
    <row r="53" spans="1:5">
      <c r="A53" s="8">
        <f t="shared" si="5"/>
        <v>87000</v>
      </c>
      <c r="B53" s="7">
        <f t="shared" si="2"/>
        <v>450500</v>
      </c>
      <c r="C53" s="8">
        <f t="shared" si="3"/>
        <v>1833.3333333333139</v>
      </c>
      <c r="E53" s="12">
        <f t="shared" si="0"/>
        <v>450500</v>
      </c>
    </row>
    <row r="54" spans="1:5">
      <c r="A54" s="8">
        <f t="shared" si="5"/>
        <v>88000</v>
      </c>
      <c r="B54" s="7">
        <f t="shared" si="2"/>
        <v>452333.33333333331</v>
      </c>
      <c r="C54" s="8">
        <f t="shared" si="3"/>
        <v>1833.3333333333139</v>
      </c>
      <c r="E54" s="12">
        <f t="shared" si="0"/>
        <v>452333.33333333331</v>
      </c>
    </row>
    <row r="55" spans="1:5">
      <c r="A55" s="8">
        <f t="shared" si="5"/>
        <v>89000</v>
      </c>
      <c r="B55" s="7">
        <f t="shared" si="2"/>
        <v>454166.66666666669</v>
      </c>
      <c r="C55" s="8">
        <f t="shared" si="3"/>
        <v>1833.3333333333721</v>
      </c>
      <c r="E55" s="12">
        <f t="shared" si="0"/>
        <v>454166.66666666669</v>
      </c>
    </row>
    <row r="56" spans="1:5">
      <c r="A56" s="8">
        <f t="shared" si="5"/>
        <v>90000</v>
      </c>
      <c r="B56" s="7">
        <f t="shared" si="2"/>
        <v>456000</v>
      </c>
      <c r="C56" s="8">
        <f t="shared" si="3"/>
        <v>1833.3333333333139</v>
      </c>
      <c r="E56" s="12">
        <f t="shared" si="0"/>
        <v>456000</v>
      </c>
    </row>
    <row r="57" spans="1:5">
      <c r="A57" s="8">
        <f t="shared" si="5"/>
        <v>91000</v>
      </c>
      <c r="B57" s="7">
        <f t="shared" si="2"/>
        <v>457833.33333333331</v>
      </c>
      <c r="C57" s="8">
        <f t="shared" si="3"/>
        <v>1833.3333333333139</v>
      </c>
      <c r="E57" s="12">
        <f t="shared" si="0"/>
        <v>457833.33333333331</v>
      </c>
    </row>
    <row r="58" spans="1:5">
      <c r="A58" s="8">
        <f t="shared" si="5"/>
        <v>92000</v>
      </c>
      <c r="B58" s="7">
        <f t="shared" si="2"/>
        <v>459666.66666666669</v>
      </c>
      <c r="C58" s="8">
        <f t="shared" si="3"/>
        <v>1833.3333333333721</v>
      </c>
      <c r="E58" s="12">
        <f t="shared" si="0"/>
        <v>459666.66666666669</v>
      </c>
    </row>
    <row r="59" spans="1:5">
      <c r="A59" s="8">
        <f t="shared" ref="A59:A122" si="6">A58+1000</f>
        <v>93000</v>
      </c>
      <c r="B59" s="7">
        <f t="shared" si="2"/>
        <v>461500</v>
      </c>
      <c r="C59" s="8">
        <f t="shared" si="3"/>
        <v>1833.3333333333139</v>
      </c>
      <c r="E59" s="12">
        <f t="shared" si="0"/>
        <v>461500</v>
      </c>
    </row>
    <row r="60" spans="1:5">
      <c r="A60" s="8">
        <f t="shared" si="6"/>
        <v>94000</v>
      </c>
      <c r="B60" s="7">
        <f t="shared" si="2"/>
        <v>463333.33333333331</v>
      </c>
      <c r="C60" s="8">
        <f t="shared" si="3"/>
        <v>1833.3333333333139</v>
      </c>
      <c r="E60" s="12">
        <f t="shared" si="0"/>
        <v>463333.33333333331</v>
      </c>
    </row>
    <row r="61" spans="1:5">
      <c r="A61" s="8">
        <f t="shared" si="6"/>
        <v>95000</v>
      </c>
      <c r="B61" s="7">
        <f t="shared" si="2"/>
        <v>465166.66666666669</v>
      </c>
      <c r="C61" s="8">
        <f t="shared" si="3"/>
        <v>1833.3333333333721</v>
      </c>
      <c r="E61" s="12">
        <f t="shared" si="0"/>
        <v>465166.66666666669</v>
      </c>
    </row>
    <row r="62" spans="1:5">
      <c r="A62" s="8">
        <f t="shared" si="6"/>
        <v>96000</v>
      </c>
      <c r="B62" s="7">
        <f t="shared" si="2"/>
        <v>467000</v>
      </c>
      <c r="C62" s="8">
        <f t="shared" si="3"/>
        <v>1833.3333333333139</v>
      </c>
      <c r="E62" s="12">
        <f t="shared" si="0"/>
        <v>467000</v>
      </c>
    </row>
    <row r="63" spans="1:5">
      <c r="A63" s="8">
        <f t="shared" si="6"/>
        <v>97000</v>
      </c>
      <c r="B63" s="7">
        <f t="shared" si="2"/>
        <v>468833.33333333331</v>
      </c>
      <c r="C63" s="8">
        <f t="shared" si="3"/>
        <v>1833.3333333333139</v>
      </c>
      <c r="E63" s="12">
        <f t="shared" si="0"/>
        <v>468833.33333333331</v>
      </c>
    </row>
    <row r="64" spans="1:5">
      <c r="A64" s="8">
        <f t="shared" si="6"/>
        <v>98000</v>
      </c>
      <c r="B64" s="7">
        <f t="shared" si="2"/>
        <v>470666.66666666663</v>
      </c>
      <c r="C64" s="8">
        <f t="shared" si="3"/>
        <v>1833.3333333333139</v>
      </c>
      <c r="E64" s="12">
        <f t="shared" si="0"/>
        <v>470666.66666666669</v>
      </c>
    </row>
    <row r="65" spans="1:5">
      <c r="A65" s="8">
        <f t="shared" si="6"/>
        <v>99000</v>
      </c>
      <c r="B65" s="7">
        <f t="shared" si="2"/>
        <v>472500</v>
      </c>
      <c r="C65" s="8">
        <f t="shared" si="3"/>
        <v>1833.3333333333721</v>
      </c>
      <c r="E65" s="12">
        <f t="shared" si="0"/>
        <v>472500</v>
      </c>
    </row>
    <row r="66" spans="1:5">
      <c r="A66" s="8">
        <f t="shared" si="6"/>
        <v>100000</v>
      </c>
      <c r="B66" s="7">
        <f t="shared" si="2"/>
        <v>474333.33333333331</v>
      </c>
      <c r="C66" s="8">
        <f t="shared" si="3"/>
        <v>1833.3333333333139</v>
      </c>
      <c r="E66" s="12">
        <f t="shared" si="0"/>
        <v>474333.33333333331</v>
      </c>
    </row>
    <row r="67" spans="1:5">
      <c r="A67" s="8">
        <f t="shared" si="6"/>
        <v>101000</v>
      </c>
      <c r="B67" s="7">
        <f t="shared" si="2"/>
        <v>476166.66666666663</v>
      </c>
      <c r="C67" s="8">
        <f t="shared" si="3"/>
        <v>1833.3333333333139</v>
      </c>
      <c r="E67" s="12">
        <f t="shared" si="0"/>
        <v>476166.66666666669</v>
      </c>
    </row>
    <row r="68" spans="1:5">
      <c r="A68" s="8">
        <f t="shared" si="6"/>
        <v>102000</v>
      </c>
      <c r="B68" s="7">
        <f t="shared" si="2"/>
        <v>478000</v>
      </c>
      <c r="C68" s="8">
        <f t="shared" si="3"/>
        <v>1833.3333333333721</v>
      </c>
      <c r="E68" s="12">
        <f t="shared" si="0"/>
        <v>478000</v>
      </c>
    </row>
    <row r="69" spans="1:5">
      <c r="A69" s="8">
        <f t="shared" si="6"/>
        <v>103000</v>
      </c>
      <c r="B69" s="7">
        <f t="shared" si="2"/>
        <v>479833.33333333331</v>
      </c>
      <c r="C69" s="8">
        <f t="shared" si="3"/>
        <v>1833.3333333333139</v>
      </c>
      <c r="E69" s="12">
        <f t="shared" ref="E69:E86" si="7">IF(A69&lt;40000,0,IF(A69&lt;=60000,291000+(A69-40000)*110000/20000,IF(A69&lt;=120000,401000+(A69-60000)*110000/60000,IF(A69&lt;=260000,511000+(A69-120000)*110000/80000,703500))))</f>
        <v>479833.33333333331</v>
      </c>
    </row>
    <row r="70" spans="1:5">
      <c r="A70" s="8">
        <f t="shared" si="6"/>
        <v>104000</v>
      </c>
      <c r="B70" s="7">
        <f t="shared" si="2"/>
        <v>481666.66666666663</v>
      </c>
      <c r="C70" s="8">
        <f t="shared" si="3"/>
        <v>1833.3333333333139</v>
      </c>
      <c r="E70" s="12">
        <f t="shared" si="7"/>
        <v>481666.66666666669</v>
      </c>
    </row>
    <row r="71" spans="1:5">
      <c r="A71" s="8">
        <f t="shared" si="6"/>
        <v>105000</v>
      </c>
      <c r="B71" s="7">
        <f t="shared" ref="B71:B134" si="8">IF(A71&lt;40000,0,IF(A71&gt;=260000,703500,IF(A71&gt;=120000,511000+110000/80000*(A71-120000),IF(A71&gt;=60000,401000+110000/60000*(A71-60000),IF(A71&gt;=40000,291000+110000/20000*(A71-40000))))))</f>
        <v>483500</v>
      </c>
      <c r="C71" s="8">
        <f t="shared" si="3"/>
        <v>1833.3333333333721</v>
      </c>
      <c r="E71" s="12">
        <f t="shared" si="7"/>
        <v>483500</v>
      </c>
    </row>
    <row r="72" spans="1:5">
      <c r="A72" s="8">
        <f t="shared" si="6"/>
        <v>106000</v>
      </c>
      <c r="B72" s="7">
        <f t="shared" si="8"/>
        <v>485333.33333333331</v>
      </c>
      <c r="C72" s="8">
        <f t="shared" ref="C72:C135" si="9">B72-B71</f>
        <v>1833.3333333333139</v>
      </c>
      <c r="E72" s="12">
        <f t="shared" si="7"/>
        <v>485333.33333333331</v>
      </c>
    </row>
    <row r="73" spans="1:5">
      <c r="A73" s="8">
        <f t="shared" si="6"/>
        <v>107000</v>
      </c>
      <c r="B73" s="7">
        <f t="shared" si="8"/>
        <v>487166.66666666663</v>
      </c>
      <c r="C73" s="8">
        <f t="shared" si="9"/>
        <v>1833.3333333333139</v>
      </c>
      <c r="E73" s="12">
        <f t="shared" si="7"/>
        <v>487166.66666666669</v>
      </c>
    </row>
    <row r="74" spans="1:5">
      <c r="A74" s="8">
        <f t="shared" si="6"/>
        <v>108000</v>
      </c>
      <c r="B74" s="7">
        <f t="shared" si="8"/>
        <v>489000</v>
      </c>
      <c r="C74" s="8">
        <f t="shared" si="9"/>
        <v>1833.3333333333721</v>
      </c>
      <c r="E74" s="12">
        <f t="shared" si="7"/>
        <v>489000</v>
      </c>
    </row>
    <row r="75" spans="1:5">
      <c r="A75" s="8">
        <f t="shared" si="6"/>
        <v>109000</v>
      </c>
      <c r="B75" s="7">
        <f t="shared" si="8"/>
        <v>490833.33333333331</v>
      </c>
      <c r="C75" s="8">
        <f t="shared" si="9"/>
        <v>1833.3333333333139</v>
      </c>
      <c r="E75" s="12">
        <f t="shared" si="7"/>
        <v>490833.33333333331</v>
      </c>
    </row>
    <row r="76" spans="1:5">
      <c r="A76" s="8">
        <f t="shared" si="6"/>
        <v>110000</v>
      </c>
      <c r="B76" s="7">
        <f t="shared" si="8"/>
        <v>492666.66666666663</v>
      </c>
      <c r="C76" s="8">
        <f t="shared" si="9"/>
        <v>1833.3333333333139</v>
      </c>
      <c r="E76" s="12">
        <f t="shared" si="7"/>
        <v>492666.66666666669</v>
      </c>
    </row>
    <row r="77" spans="1:5">
      <c r="A77" s="8">
        <f t="shared" si="6"/>
        <v>111000</v>
      </c>
      <c r="B77" s="7">
        <f t="shared" si="8"/>
        <v>494500</v>
      </c>
      <c r="C77" s="8">
        <f t="shared" si="9"/>
        <v>1833.3333333333721</v>
      </c>
      <c r="E77" s="12">
        <f t="shared" si="7"/>
        <v>494500</v>
      </c>
    </row>
    <row r="78" spans="1:5">
      <c r="A78" s="8">
        <f t="shared" si="6"/>
        <v>112000</v>
      </c>
      <c r="B78" s="7">
        <f t="shared" si="8"/>
        <v>496333.33333333331</v>
      </c>
      <c r="C78" s="8">
        <f t="shared" si="9"/>
        <v>1833.3333333333139</v>
      </c>
      <c r="E78" s="12">
        <f t="shared" si="7"/>
        <v>496333.33333333331</v>
      </c>
    </row>
    <row r="79" spans="1:5">
      <c r="A79" s="8">
        <f t="shared" si="6"/>
        <v>113000</v>
      </c>
      <c r="B79" s="7">
        <f t="shared" si="8"/>
        <v>498166.66666666663</v>
      </c>
      <c r="C79" s="8">
        <f t="shared" si="9"/>
        <v>1833.3333333333139</v>
      </c>
      <c r="E79" s="12">
        <f t="shared" si="7"/>
        <v>498166.66666666669</v>
      </c>
    </row>
    <row r="80" spans="1:5">
      <c r="A80" s="8">
        <f t="shared" si="6"/>
        <v>114000</v>
      </c>
      <c r="B80" s="7">
        <f t="shared" si="8"/>
        <v>500000</v>
      </c>
      <c r="C80" s="8">
        <f t="shared" si="9"/>
        <v>1833.3333333333721</v>
      </c>
      <c r="E80" s="12">
        <f t="shared" si="7"/>
        <v>500000</v>
      </c>
    </row>
    <row r="81" spans="1:5">
      <c r="A81" s="8">
        <f t="shared" si="6"/>
        <v>115000</v>
      </c>
      <c r="B81" s="7">
        <f t="shared" si="8"/>
        <v>501833.33333333331</v>
      </c>
      <c r="C81" s="8">
        <f t="shared" si="9"/>
        <v>1833.3333333333139</v>
      </c>
      <c r="E81" s="12">
        <f t="shared" si="7"/>
        <v>501833.33333333331</v>
      </c>
    </row>
    <row r="82" spans="1:5">
      <c r="A82" s="8">
        <f t="shared" si="6"/>
        <v>116000</v>
      </c>
      <c r="B82" s="7">
        <f t="shared" si="8"/>
        <v>503666.66666666663</v>
      </c>
      <c r="C82" s="8">
        <f t="shared" si="9"/>
        <v>1833.3333333333139</v>
      </c>
      <c r="E82" s="12">
        <f t="shared" si="7"/>
        <v>503666.66666666669</v>
      </c>
    </row>
    <row r="83" spans="1:5">
      <c r="A83" s="8">
        <f t="shared" si="6"/>
        <v>117000</v>
      </c>
      <c r="B83" s="7">
        <f t="shared" si="8"/>
        <v>505500</v>
      </c>
      <c r="C83" s="8">
        <f t="shared" si="9"/>
        <v>1833.3333333333721</v>
      </c>
      <c r="E83" s="12">
        <f t="shared" si="7"/>
        <v>505500</v>
      </c>
    </row>
    <row r="84" spans="1:5">
      <c r="A84" s="8">
        <f t="shared" si="6"/>
        <v>118000</v>
      </c>
      <c r="B84" s="7">
        <f t="shared" si="8"/>
        <v>507333.33333333331</v>
      </c>
      <c r="C84" s="8">
        <f t="shared" si="9"/>
        <v>1833.3333333333139</v>
      </c>
      <c r="E84" s="12">
        <f t="shared" si="7"/>
        <v>507333.33333333331</v>
      </c>
    </row>
    <row r="85" spans="1:5">
      <c r="A85" s="8">
        <f t="shared" si="6"/>
        <v>119000</v>
      </c>
      <c r="B85" s="7">
        <f t="shared" si="8"/>
        <v>509166.66666666663</v>
      </c>
      <c r="C85" s="8">
        <f t="shared" si="9"/>
        <v>1833.3333333333139</v>
      </c>
      <c r="E85" s="12">
        <f t="shared" si="7"/>
        <v>509166.66666666669</v>
      </c>
    </row>
    <row r="86" spans="1:5">
      <c r="A86" s="9">
        <f t="shared" si="6"/>
        <v>120000</v>
      </c>
      <c r="B86" s="10">
        <f t="shared" si="8"/>
        <v>511000</v>
      </c>
      <c r="C86" s="9">
        <f t="shared" si="9"/>
        <v>1833.3333333333721</v>
      </c>
      <c r="D86" s="9"/>
      <c r="E86" s="12">
        <f t="shared" si="7"/>
        <v>511000</v>
      </c>
    </row>
    <row r="87" spans="1:5">
      <c r="A87" s="8">
        <f t="shared" si="6"/>
        <v>121000</v>
      </c>
      <c r="B87" s="7">
        <f t="shared" si="8"/>
        <v>512375</v>
      </c>
      <c r="C87" s="8">
        <f t="shared" si="9"/>
        <v>1375</v>
      </c>
      <c r="E87" s="12">
        <f>IF(A87&lt;40000,0,IF(A87&lt;=60000,291000+(A87-40000)*110000/20000,IF(A87&lt;=120000,401000+(A87-60000)*110000/60000,IF(A87&lt;=260000,511000+(A87-120000)*110000/80000,703500))))</f>
        <v>512375</v>
      </c>
    </row>
    <row r="88" spans="1:5">
      <c r="A88" s="8">
        <f t="shared" si="6"/>
        <v>122000</v>
      </c>
      <c r="B88" s="7">
        <f t="shared" si="8"/>
        <v>513750</v>
      </c>
      <c r="C88" s="8">
        <f t="shared" si="9"/>
        <v>1375</v>
      </c>
      <c r="E88" s="12">
        <f t="shared" ref="E88:E151" si="10">IF(A88&lt;40000,0,IF(A88&lt;=60000,291000+(A88-40000)*110000/20000,IF(A88&lt;=120000,401000+(A88-60000)*110000/60000,IF(A88&lt;=260000,511000+(A88-120000)*110000/80000,703500))))</f>
        <v>513750</v>
      </c>
    </row>
    <row r="89" spans="1:5">
      <c r="A89" s="8">
        <f t="shared" si="6"/>
        <v>123000</v>
      </c>
      <c r="B89" s="7">
        <f t="shared" si="8"/>
        <v>515125</v>
      </c>
      <c r="C89" s="8">
        <f t="shared" si="9"/>
        <v>1375</v>
      </c>
      <c r="E89" s="12">
        <f t="shared" si="10"/>
        <v>515125</v>
      </c>
    </row>
    <row r="90" spans="1:5">
      <c r="A90" s="8">
        <f t="shared" si="6"/>
        <v>124000</v>
      </c>
      <c r="B90" s="7">
        <f t="shared" si="8"/>
        <v>516500</v>
      </c>
      <c r="C90" s="8">
        <f t="shared" si="9"/>
        <v>1375</v>
      </c>
      <c r="E90" s="12">
        <f t="shared" si="10"/>
        <v>516500</v>
      </c>
    </row>
    <row r="91" spans="1:5">
      <c r="A91" s="8">
        <f t="shared" si="6"/>
        <v>125000</v>
      </c>
      <c r="B91" s="7">
        <f t="shared" si="8"/>
        <v>517875</v>
      </c>
      <c r="C91" s="8">
        <f t="shared" si="9"/>
        <v>1375</v>
      </c>
      <c r="E91" s="12">
        <f t="shared" si="10"/>
        <v>517875</v>
      </c>
    </row>
    <row r="92" spans="1:5">
      <c r="A92" s="8">
        <f t="shared" si="6"/>
        <v>126000</v>
      </c>
      <c r="B92" s="7">
        <f t="shared" si="8"/>
        <v>519250</v>
      </c>
      <c r="C92" s="8">
        <f t="shared" si="9"/>
        <v>1375</v>
      </c>
      <c r="E92" s="12">
        <f t="shared" si="10"/>
        <v>519250</v>
      </c>
    </row>
    <row r="93" spans="1:5">
      <c r="A93" s="8">
        <f t="shared" si="6"/>
        <v>127000</v>
      </c>
      <c r="B93" s="7">
        <f t="shared" si="8"/>
        <v>520625</v>
      </c>
      <c r="C93" s="8">
        <f t="shared" si="9"/>
        <v>1375</v>
      </c>
      <c r="E93" s="12">
        <f t="shared" si="10"/>
        <v>520625</v>
      </c>
    </row>
    <row r="94" spans="1:5">
      <c r="A94" s="8">
        <f t="shared" si="6"/>
        <v>128000</v>
      </c>
      <c r="B94" s="7">
        <f t="shared" si="8"/>
        <v>522000</v>
      </c>
      <c r="C94" s="8">
        <f t="shared" si="9"/>
        <v>1375</v>
      </c>
      <c r="E94" s="12">
        <f t="shared" si="10"/>
        <v>522000</v>
      </c>
    </row>
    <row r="95" spans="1:5">
      <c r="A95" s="8">
        <f t="shared" si="6"/>
        <v>129000</v>
      </c>
      <c r="B95" s="7">
        <f t="shared" si="8"/>
        <v>523375</v>
      </c>
      <c r="C95" s="8">
        <f t="shared" si="9"/>
        <v>1375</v>
      </c>
      <c r="E95" s="12">
        <f t="shared" si="10"/>
        <v>523375</v>
      </c>
    </row>
    <row r="96" spans="1:5">
      <c r="A96" s="8">
        <f t="shared" si="6"/>
        <v>130000</v>
      </c>
      <c r="B96" s="7">
        <f t="shared" si="8"/>
        <v>524750</v>
      </c>
      <c r="C96" s="8">
        <f t="shared" si="9"/>
        <v>1375</v>
      </c>
      <c r="E96" s="12">
        <f t="shared" si="10"/>
        <v>524750</v>
      </c>
    </row>
    <row r="97" spans="1:5">
      <c r="A97" s="8">
        <f t="shared" si="6"/>
        <v>131000</v>
      </c>
      <c r="B97" s="7">
        <f t="shared" si="8"/>
        <v>526125</v>
      </c>
      <c r="C97" s="8">
        <f t="shared" si="9"/>
        <v>1375</v>
      </c>
      <c r="E97" s="12">
        <f t="shared" si="10"/>
        <v>526125</v>
      </c>
    </row>
    <row r="98" spans="1:5">
      <c r="A98" s="8">
        <f t="shared" si="6"/>
        <v>132000</v>
      </c>
      <c r="B98" s="7">
        <f t="shared" si="8"/>
        <v>527500</v>
      </c>
      <c r="C98" s="8">
        <f t="shared" si="9"/>
        <v>1375</v>
      </c>
      <c r="E98" s="12">
        <f t="shared" si="10"/>
        <v>527500</v>
      </c>
    </row>
    <row r="99" spans="1:5">
      <c r="A99" s="8">
        <f t="shared" si="6"/>
        <v>133000</v>
      </c>
      <c r="B99" s="7">
        <f t="shared" si="8"/>
        <v>528875</v>
      </c>
      <c r="C99" s="8">
        <f t="shared" si="9"/>
        <v>1375</v>
      </c>
      <c r="E99" s="12">
        <f t="shared" si="10"/>
        <v>528875</v>
      </c>
    </row>
    <row r="100" spans="1:5">
      <c r="A100" s="8">
        <f t="shared" si="6"/>
        <v>134000</v>
      </c>
      <c r="B100" s="7">
        <f t="shared" si="8"/>
        <v>530250</v>
      </c>
      <c r="C100" s="8">
        <f t="shared" si="9"/>
        <v>1375</v>
      </c>
      <c r="E100" s="12">
        <f t="shared" si="10"/>
        <v>530250</v>
      </c>
    </row>
    <row r="101" spans="1:5">
      <c r="A101" s="8">
        <f t="shared" si="6"/>
        <v>135000</v>
      </c>
      <c r="B101" s="7">
        <f t="shared" si="8"/>
        <v>531625</v>
      </c>
      <c r="C101" s="8">
        <f t="shared" si="9"/>
        <v>1375</v>
      </c>
      <c r="E101" s="12">
        <f t="shared" si="10"/>
        <v>531625</v>
      </c>
    </row>
    <row r="102" spans="1:5">
      <c r="A102" s="8">
        <f t="shared" si="6"/>
        <v>136000</v>
      </c>
      <c r="B102" s="7">
        <f t="shared" si="8"/>
        <v>533000</v>
      </c>
      <c r="C102" s="8">
        <f t="shared" si="9"/>
        <v>1375</v>
      </c>
      <c r="E102" s="12">
        <f t="shared" si="10"/>
        <v>533000</v>
      </c>
    </row>
    <row r="103" spans="1:5">
      <c r="A103" s="8">
        <f t="shared" si="6"/>
        <v>137000</v>
      </c>
      <c r="B103" s="7">
        <f t="shared" si="8"/>
        <v>534375</v>
      </c>
      <c r="C103" s="8">
        <f t="shared" si="9"/>
        <v>1375</v>
      </c>
      <c r="E103" s="12">
        <f t="shared" si="10"/>
        <v>534375</v>
      </c>
    </row>
    <row r="104" spans="1:5">
      <c r="A104" s="8">
        <f t="shared" si="6"/>
        <v>138000</v>
      </c>
      <c r="B104" s="7">
        <f t="shared" si="8"/>
        <v>535750</v>
      </c>
      <c r="C104" s="8">
        <f t="shared" si="9"/>
        <v>1375</v>
      </c>
      <c r="E104" s="12">
        <f t="shared" si="10"/>
        <v>535750</v>
      </c>
    </row>
    <row r="105" spans="1:5">
      <c r="A105" s="8">
        <f t="shared" si="6"/>
        <v>139000</v>
      </c>
      <c r="B105" s="7">
        <f t="shared" si="8"/>
        <v>537125</v>
      </c>
      <c r="C105" s="8">
        <f t="shared" si="9"/>
        <v>1375</v>
      </c>
      <c r="E105" s="12">
        <f t="shared" si="10"/>
        <v>537125</v>
      </c>
    </row>
    <row r="106" spans="1:5">
      <c r="A106" s="8">
        <f t="shared" si="6"/>
        <v>140000</v>
      </c>
      <c r="B106" s="7">
        <f t="shared" si="8"/>
        <v>538500</v>
      </c>
      <c r="C106" s="8">
        <f t="shared" si="9"/>
        <v>1375</v>
      </c>
      <c r="E106" s="12">
        <f t="shared" si="10"/>
        <v>538500</v>
      </c>
    </row>
    <row r="107" spans="1:5">
      <c r="A107" s="8">
        <f t="shared" si="6"/>
        <v>141000</v>
      </c>
      <c r="B107" s="7">
        <f t="shared" si="8"/>
        <v>539875</v>
      </c>
      <c r="C107" s="8">
        <f t="shared" si="9"/>
        <v>1375</v>
      </c>
      <c r="E107" s="12">
        <f t="shared" si="10"/>
        <v>539875</v>
      </c>
    </row>
    <row r="108" spans="1:5">
      <c r="A108" s="8">
        <f t="shared" si="6"/>
        <v>142000</v>
      </c>
      <c r="B108" s="7">
        <f t="shared" si="8"/>
        <v>541250</v>
      </c>
      <c r="C108" s="8">
        <f t="shared" si="9"/>
        <v>1375</v>
      </c>
      <c r="E108" s="12">
        <f t="shared" si="10"/>
        <v>541250</v>
      </c>
    </row>
    <row r="109" spans="1:5">
      <c r="A109" s="8">
        <f t="shared" si="6"/>
        <v>143000</v>
      </c>
      <c r="B109" s="7">
        <f t="shared" si="8"/>
        <v>542625</v>
      </c>
      <c r="C109" s="8">
        <f t="shared" si="9"/>
        <v>1375</v>
      </c>
      <c r="E109" s="12">
        <f t="shared" si="10"/>
        <v>542625</v>
      </c>
    </row>
    <row r="110" spans="1:5">
      <c r="A110" s="8">
        <f t="shared" si="6"/>
        <v>144000</v>
      </c>
      <c r="B110" s="7">
        <f t="shared" si="8"/>
        <v>544000</v>
      </c>
      <c r="C110" s="8">
        <f t="shared" si="9"/>
        <v>1375</v>
      </c>
      <c r="E110" s="12">
        <f t="shared" si="10"/>
        <v>544000</v>
      </c>
    </row>
    <row r="111" spans="1:5">
      <c r="A111" s="8">
        <f t="shared" si="6"/>
        <v>145000</v>
      </c>
      <c r="B111" s="7">
        <f t="shared" si="8"/>
        <v>545375</v>
      </c>
      <c r="C111" s="8">
        <f t="shared" si="9"/>
        <v>1375</v>
      </c>
      <c r="E111" s="12">
        <f t="shared" si="10"/>
        <v>545375</v>
      </c>
    </row>
    <row r="112" spans="1:5">
      <c r="A112" s="8">
        <f t="shared" si="6"/>
        <v>146000</v>
      </c>
      <c r="B112" s="7">
        <f t="shared" si="8"/>
        <v>546750</v>
      </c>
      <c r="C112" s="8">
        <f t="shared" si="9"/>
        <v>1375</v>
      </c>
      <c r="E112" s="12">
        <f t="shared" si="10"/>
        <v>546750</v>
      </c>
    </row>
    <row r="113" spans="1:5">
      <c r="A113" s="8">
        <f t="shared" si="6"/>
        <v>147000</v>
      </c>
      <c r="B113" s="7">
        <f t="shared" si="8"/>
        <v>548125</v>
      </c>
      <c r="C113" s="8">
        <f t="shared" si="9"/>
        <v>1375</v>
      </c>
      <c r="E113" s="12">
        <f t="shared" si="10"/>
        <v>548125</v>
      </c>
    </row>
    <row r="114" spans="1:5">
      <c r="A114" s="8">
        <f t="shared" si="6"/>
        <v>148000</v>
      </c>
      <c r="B114" s="7">
        <f t="shared" si="8"/>
        <v>549500</v>
      </c>
      <c r="C114" s="8">
        <f t="shared" si="9"/>
        <v>1375</v>
      </c>
      <c r="E114" s="12">
        <f t="shared" si="10"/>
        <v>549500</v>
      </c>
    </row>
    <row r="115" spans="1:5">
      <c r="A115" s="8">
        <f t="shared" si="6"/>
        <v>149000</v>
      </c>
      <c r="B115" s="7">
        <f t="shared" si="8"/>
        <v>550875</v>
      </c>
      <c r="C115" s="8">
        <f t="shared" si="9"/>
        <v>1375</v>
      </c>
      <c r="E115" s="12">
        <f t="shared" si="10"/>
        <v>550875</v>
      </c>
    </row>
    <row r="116" spans="1:5">
      <c r="A116" s="8">
        <f t="shared" si="6"/>
        <v>150000</v>
      </c>
      <c r="B116" s="7">
        <f t="shared" si="8"/>
        <v>552250</v>
      </c>
      <c r="C116" s="8">
        <f t="shared" si="9"/>
        <v>1375</v>
      </c>
      <c r="E116" s="12">
        <f t="shared" si="10"/>
        <v>552250</v>
      </c>
    </row>
    <row r="117" spans="1:5">
      <c r="A117" s="8">
        <f t="shared" si="6"/>
        <v>151000</v>
      </c>
      <c r="B117" s="7">
        <f t="shared" si="8"/>
        <v>553625</v>
      </c>
      <c r="C117" s="8">
        <f t="shared" si="9"/>
        <v>1375</v>
      </c>
      <c r="E117" s="12">
        <f t="shared" si="10"/>
        <v>553625</v>
      </c>
    </row>
    <row r="118" spans="1:5">
      <c r="A118" s="8">
        <f t="shared" si="6"/>
        <v>152000</v>
      </c>
      <c r="B118" s="7">
        <f t="shared" si="8"/>
        <v>555000</v>
      </c>
      <c r="C118" s="8">
        <f t="shared" si="9"/>
        <v>1375</v>
      </c>
      <c r="E118" s="12">
        <f t="shared" si="10"/>
        <v>555000</v>
      </c>
    </row>
    <row r="119" spans="1:5">
      <c r="A119" s="8">
        <f t="shared" si="6"/>
        <v>153000</v>
      </c>
      <c r="B119" s="7">
        <f t="shared" si="8"/>
        <v>556375</v>
      </c>
      <c r="C119" s="8">
        <f t="shared" si="9"/>
        <v>1375</v>
      </c>
      <c r="E119" s="12">
        <f t="shared" si="10"/>
        <v>556375</v>
      </c>
    </row>
    <row r="120" spans="1:5">
      <c r="A120" s="8">
        <f t="shared" si="6"/>
        <v>154000</v>
      </c>
      <c r="B120" s="7">
        <f t="shared" si="8"/>
        <v>557750</v>
      </c>
      <c r="C120" s="8">
        <f t="shared" si="9"/>
        <v>1375</v>
      </c>
      <c r="E120" s="12">
        <f t="shared" si="10"/>
        <v>557750</v>
      </c>
    </row>
    <row r="121" spans="1:5">
      <c r="A121" s="8">
        <f t="shared" si="6"/>
        <v>155000</v>
      </c>
      <c r="B121" s="7">
        <f t="shared" si="8"/>
        <v>559125</v>
      </c>
      <c r="C121" s="8">
        <f t="shared" si="9"/>
        <v>1375</v>
      </c>
      <c r="E121" s="12">
        <f t="shared" si="10"/>
        <v>559125</v>
      </c>
    </row>
    <row r="122" spans="1:5">
      <c r="A122" s="8">
        <f t="shared" si="6"/>
        <v>156000</v>
      </c>
      <c r="B122" s="7">
        <f t="shared" si="8"/>
        <v>560500</v>
      </c>
      <c r="C122" s="8">
        <f t="shared" si="9"/>
        <v>1375</v>
      </c>
      <c r="E122" s="12">
        <f t="shared" si="10"/>
        <v>560500</v>
      </c>
    </row>
    <row r="123" spans="1:5">
      <c r="A123" s="8">
        <f t="shared" ref="A123:A182" si="11">A122+1000</f>
        <v>157000</v>
      </c>
      <c r="B123" s="7">
        <f t="shared" si="8"/>
        <v>561875</v>
      </c>
      <c r="C123" s="8">
        <f t="shared" si="9"/>
        <v>1375</v>
      </c>
      <c r="E123" s="12">
        <f t="shared" si="10"/>
        <v>561875</v>
      </c>
    </row>
    <row r="124" spans="1:5">
      <c r="A124" s="8">
        <f t="shared" si="11"/>
        <v>158000</v>
      </c>
      <c r="B124" s="7">
        <f t="shared" si="8"/>
        <v>563250</v>
      </c>
      <c r="C124" s="8">
        <f t="shared" si="9"/>
        <v>1375</v>
      </c>
      <c r="E124" s="12">
        <f t="shared" si="10"/>
        <v>563250</v>
      </c>
    </row>
    <row r="125" spans="1:5">
      <c r="A125" s="8">
        <f t="shared" si="11"/>
        <v>159000</v>
      </c>
      <c r="B125" s="7">
        <f t="shared" si="8"/>
        <v>564625</v>
      </c>
      <c r="C125" s="8">
        <f t="shared" si="9"/>
        <v>1375</v>
      </c>
      <c r="E125" s="12">
        <f t="shared" si="10"/>
        <v>564625</v>
      </c>
    </row>
    <row r="126" spans="1:5">
      <c r="A126" s="8">
        <f t="shared" si="11"/>
        <v>160000</v>
      </c>
      <c r="B126" s="7">
        <f t="shared" si="8"/>
        <v>566000</v>
      </c>
      <c r="C126" s="8">
        <f t="shared" si="9"/>
        <v>1375</v>
      </c>
      <c r="E126" s="12">
        <f t="shared" si="10"/>
        <v>566000</v>
      </c>
    </row>
    <row r="127" spans="1:5">
      <c r="A127" s="8">
        <f t="shared" si="11"/>
        <v>161000</v>
      </c>
      <c r="B127" s="7">
        <f t="shared" si="8"/>
        <v>567375</v>
      </c>
      <c r="C127" s="8">
        <f t="shared" si="9"/>
        <v>1375</v>
      </c>
      <c r="E127" s="12">
        <f t="shared" si="10"/>
        <v>567375</v>
      </c>
    </row>
    <row r="128" spans="1:5">
      <c r="A128" s="8">
        <f t="shared" si="11"/>
        <v>162000</v>
      </c>
      <c r="B128" s="7">
        <f t="shared" si="8"/>
        <v>568750</v>
      </c>
      <c r="C128" s="8">
        <f t="shared" si="9"/>
        <v>1375</v>
      </c>
      <c r="E128" s="12">
        <f t="shared" si="10"/>
        <v>568750</v>
      </c>
    </row>
    <row r="129" spans="1:5">
      <c r="A129" s="8">
        <f t="shared" si="11"/>
        <v>163000</v>
      </c>
      <c r="B129" s="7">
        <f t="shared" si="8"/>
        <v>570125</v>
      </c>
      <c r="C129" s="8">
        <f t="shared" si="9"/>
        <v>1375</v>
      </c>
      <c r="E129" s="12">
        <f t="shared" si="10"/>
        <v>570125</v>
      </c>
    </row>
    <row r="130" spans="1:5">
      <c r="A130" s="8">
        <f t="shared" si="11"/>
        <v>164000</v>
      </c>
      <c r="B130" s="7">
        <f t="shared" si="8"/>
        <v>571500</v>
      </c>
      <c r="C130" s="8">
        <f t="shared" si="9"/>
        <v>1375</v>
      </c>
      <c r="E130" s="12">
        <f t="shared" si="10"/>
        <v>571500</v>
      </c>
    </row>
    <row r="131" spans="1:5">
      <c r="A131" s="8">
        <f t="shared" si="11"/>
        <v>165000</v>
      </c>
      <c r="B131" s="7">
        <f t="shared" si="8"/>
        <v>572875</v>
      </c>
      <c r="C131" s="8">
        <f t="shared" si="9"/>
        <v>1375</v>
      </c>
      <c r="E131" s="12">
        <f t="shared" si="10"/>
        <v>572875</v>
      </c>
    </row>
    <row r="132" spans="1:5">
      <c r="A132" s="8">
        <f t="shared" si="11"/>
        <v>166000</v>
      </c>
      <c r="B132" s="7">
        <f t="shared" si="8"/>
        <v>574250</v>
      </c>
      <c r="C132" s="8">
        <f t="shared" si="9"/>
        <v>1375</v>
      </c>
      <c r="E132" s="12">
        <f t="shared" si="10"/>
        <v>574250</v>
      </c>
    </row>
    <row r="133" spans="1:5">
      <c r="A133" s="8">
        <f t="shared" si="11"/>
        <v>167000</v>
      </c>
      <c r="B133" s="7">
        <f t="shared" si="8"/>
        <v>575625</v>
      </c>
      <c r="C133" s="8">
        <f t="shared" si="9"/>
        <v>1375</v>
      </c>
      <c r="E133" s="12">
        <f t="shared" si="10"/>
        <v>575625</v>
      </c>
    </row>
    <row r="134" spans="1:5">
      <c r="A134" s="8">
        <f t="shared" si="11"/>
        <v>168000</v>
      </c>
      <c r="B134" s="7">
        <f t="shared" si="8"/>
        <v>577000</v>
      </c>
      <c r="C134" s="8">
        <f t="shared" si="9"/>
        <v>1375</v>
      </c>
      <c r="E134" s="12">
        <f t="shared" si="10"/>
        <v>577000</v>
      </c>
    </row>
    <row r="135" spans="1:5">
      <c r="A135" s="8">
        <f t="shared" si="11"/>
        <v>169000</v>
      </c>
      <c r="B135" s="7">
        <f t="shared" ref="B135:B198" si="12">IF(A135&lt;40000,0,IF(A135&gt;=260000,703500,IF(A135&gt;=120000,511000+110000/80000*(A135-120000),IF(A135&gt;=60000,401000+110000/60000*(A135-60000),IF(A135&gt;=40000,291000+110000/20000*(A135-40000))))))</f>
        <v>578375</v>
      </c>
      <c r="C135" s="8">
        <f t="shared" si="9"/>
        <v>1375</v>
      </c>
      <c r="E135" s="12">
        <f t="shared" si="10"/>
        <v>578375</v>
      </c>
    </row>
    <row r="136" spans="1:5">
      <c r="A136" s="8">
        <f t="shared" si="11"/>
        <v>170000</v>
      </c>
      <c r="B136" s="7">
        <f t="shared" si="12"/>
        <v>579750</v>
      </c>
      <c r="C136" s="8">
        <f t="shared" ref="C136:C199" si="13">B136-B135</f>
        <v>1375</v>
      </c>
      <c r="E136" s="12">
        <f t="shared" si="10"/>
        <v>579750</v>
      </c>
    </row>
    <row r="137" spans="1:5">
      <c r="A137" s="8">
        <f t="shared" si="11"/>
        <v>171000</v>
      </c>
      <c r="B137" s="7">
        <f t="shared" si="12"/>
        <v>581125</v>
      </c>
      <c r="C137" s="8">
        <f t="shared" si="13"/>
        <v>1375</v>
      </c>
      <c r="E137" s="12">
        <f t="shared" si="10"/>
        <v>581125</v>
      </c>
    </row>
    <row r="138" spans="1:5">
      <c r="A138" s="8">
        <f t="shared" si="11"/>
        <v>172000</v>
      </c>
      <c r="B138" s="7">
        <f t="shared" si="12"/>
        <v>582500</v>
      </c>
      <c r="C138" s="8">
        <f t="shared" si="13"/>
        <v>1375</v>
      </c>
      <c r="E138" s="12">
        <f t="shared" si="10"/>
        <v>582500</v>
      </c>
    </row>
    <row r="139" spans="1:5">
      <c r="A139" s="8">
        <f t="shared" si="11"/>
        <v>173000</v>
      </c>
      <c r="B139" s="7">
        <f t="shared" si="12"/>
        <v>583875</v>
      </c>
      <c r="C139" s="8">
        <f t="shared" si="13"/>
        <v>1375</v>
      </c>
      <c r="E139" s="12">
        <f t="shared" si="10"/>
        <v>583875</v>
      </c>
    </row>
    <row r="140" spans="1:5">
      <c r="A140" s="8">
        <f t="shared" si="11"/>
        <v>174000</v>
      </c>
      <c r="B140" s="7">
        <f t="shared" si="12"/>
        <v>585250</v>
      </c>
      <c r="C140" s="8">
        <f t="shared" si="13"/>
        <v>1375</v>
      </c>
      <c r="E140" s="12">
        <f t="shared" si="10"/>
        <v>585250</v>
      </c>
    </row>
    <row r="141" spans="1:5">
      <c r="A141" s="8">
        <f t="shared" si="11"/>
        <v>175000</v>
      </c>
      <c r="B141" s="7">
        <f t="shared" si="12"/>
        <v>586625</v>
      </c>
      <c r="C141" s="8">
        <f t="shared" si="13"/>
        <v>1375</v>
      </c>
      <c r="E141" s="12">
        <f t="shared" si="10"/>
        <v>586625</v>
      </c>
    </row>
    <row r="142" spans="1:5">
      <c r="A142" s="8">
        <f t="shared" si="11"/>
        <v>176000</v>
      </c>
      <c r="B142" s="7">
        <f t="shared" si="12"/>
        <v>588000</v>
      </c>
      <c r="C142" s="8">
        <f t="shared" si="13"/>
        <v>1375</v>
      </c>
      <c r="E142" s="12">
        <f t="shared" si="10"/>
        <v>588000</v>
      </c>
    </row>
    <row r="143" spans="1:5">
      <c r="A143" s="8">
        <f t="shared" si="11"/>
        <v>177000</v>
      </c>
      <c r="B143" s="7">
        <f t="shared" si="12"/>
        <v>589375</v>
      </c>
      <c r="C143" s="8">
        <f t="shared" si="13"/>
        <v>1375</v>
      </c>
      <c r="E143" s="12">
        <f t="shared" si="10"/>
        <v>589375</v>
      </c>
    </row>
    <row r="144" spans="1:5">
      <c r="A144" s="8">
        <f t="shared" si="11"/>
        <v>178000</v>
      </c>
      <c r="B144" s="7">
        <f t="shared" si="12"/>
        <v>590750</v>
      </c>
      <c r="C144" s="8">
        <f t="shared" si="13"/>
        <v>1375</v>
      </c>
      <c r="E144" s="12">
        <f t="shared" si="10"/>
        <v>590750</v>
      </c>
    </row>
    <row r="145" spans="1:5">
      <c r="A145" s="8">
        <f t="shared" si="11"/>
        <v>179000</v>
      </c>
      <c r="B145" s="7">
        <f t="shared" si="12"/>
        <v>592125</v>
      </c>
      <c r="C145" s="8">
        <f t="shared" si="13"/>
        <v>1375</v>
      </c>
      <c r="E145" s="12">
        <f t="shared" si="10"/>
        <v>592125</v>
      </c>
    </row>
    <row r="146" spans="1:5">
      <c r="A146" s="8">
        <f t="shared" si="11"/>
        <v>180000</v>
      </c>
      <c r="B146" s="7">
        <f t="shared" si="12"/>
        <v>593500</v>
      </c>
      <c r="C146" s="8">
        <f t="shared" si="13"/>
        <v>1375</v>
      </c>
      <c r="E146" s="12">
        <f t="shared" si="10"/>
        <v>593500</v>
      </c>
    </row>
    <row r="147" spans="1:5">
      <c r="A147" s="8">
        <f t="shared" si="11"/>
        <v>181000</v>
      </c>
      <c r="B147" s="7">
        <f t="shared" si="12"/>
        <v>594875</v>
      </c>
      <c r="C147" s="8">
        <f t="shared" si="13"/>
        <v>1375</v>
      </c>
      <c r="E147" s="12">
        <f t="shared" si="10"/>
        <v>594875</v>
      </c>
    </row>
    <row r="148" spans="1:5">
      <c r="A148" s="8">
        <f t="shared" si="11"/>
        <v>182000</v>
      </c>
      <c r="B148" s="7">
        <f t="shared" si="12"/>
        <v>596250</v>
      </c>
      <c r="C148" s="8">
        <f t="shared" si="13"/>
        <v>1375</v>
      </c>
      <c r="E148" s="12">
        <f t="shared" si="10"/>
        <v>596250</v>
      </c>
    </row>
    <row r="149" spans="1:5">
      <c r="A149" s="8">
        <f t="shared" si="11"/>
        <v>183000</v>
      </c>
      <c r="B149" s="7">
        <f t="shared" si="12"/>
        <v>597625</v>
      </c>
      <c r="C149" s="8">
        <f t="shared" si="13"/>
        <v>1375</v>
      </c>
      <c r="E149" s="12">
        <f t="shared" si="10"/>
        <v>597625</v>
      </c>
    </row>
    <row r="150" spans="1:5">
      <c r="A150" s="8">
        <f t="shared" si="11"/>
        <v>184000</v>
      </c>
      <c r="B150" s="7">
        <f t="shared" si="12"/>
        <v>599000</v>
      </c>
      <c r="C150" s="8">
        <f t="shared" si="13"/>
        <v>1375</v>
      </c>
      <c r="E150" s="12">
        <f t="shared" si="10"/>
        <v>599000</v>
      </c>
    </row>
    <row r="151" spans="1:5">
      <c r="A151" s="8">
        <f t="shared" si="11"/>
        <v>185000</v>
      </c>
      <c r="B151" s="7">
        <f t="shared" si="12"/>
        <v>600375</v>
      </c>
      <c r="C151" s="8">
        <f t="shared" si="13"/>
        <v>1375</v>
      </c>
      <c r="E151" s="12">
        <f t="shared" si="10"/>
        <v>600375</v>
      </c>
    </row>
    <row r="152" spans="1:5">
      <c r="A152" s="8">
        <f t="shared" si="11"/>
        <v>186000</v>
      </c>
      <c r="B152" s="7">
        <f t="shared" si="12"/>
        <v>601750</v>
      </c>
      <c r="C152" s="8">
        <f t="shared" si="13"/>
        <v>1375</v>
      </c>
      <c r="E152" s="12">
        <f t="shared" ref="E152:E215" si="14">IF(A152&lt;40000,0,IF(A152&lt;=60000,291000+(A152-40000)*110000/20000,IF(A152&lt;=120000,401000+(A152-60000)*110000/60000,IF(A152&lt;=260000,511000+(A152-120000)*110000/80000,703500))))</f>
        <v>601750</v>
      </c>
    </row>
    <row r="153" spans="1:5">
      <c r="A153" s="8">
        <f t="shared" si="11"/>
        <v>187000</v>
      </c>
      <c r="B153" s="7">
        <f t="shared" si="12"/>
        <v>603125</v>
      </c>
      <c r="C153" s="8">
        <f t="shared" si="13"/>
        <v>1375</v>
      </c>
      <c r="E153" s="12">
        <f t="shared" si="14"/>
        <v>603125</v>
      </c>
    </row>
    <row r="154" spans="1:5">
      <c r="A154" s="8">
        <f t="shared" si="11"/>
        <v>188000</v>
      </c>
      <c r="B154" s="7">
        <f t="shared" si="12"/>
        <v>604500</v>
      </c>
      <c r="C154" s="8">
        <f t="shared" si="13"/>
        <v>1375</v>
      </c>
      <c r="E154" s="12">
        <f t="shared" si="14"/>
        <v>604500</v>
      </c>
    </row>
    <row r="155" spans="1:5">
      <c r="A155" s="8">
        <f t="shared" si="11"/>
        <v>189000</v>
      </c>
      <c r="B155" s="7">
        <f t="shared" si="12"/>
        <v>605875</v>
      </c>
      <c r="C155" s="8">
        <f t="shared" si="13"/>
        <v>1375</v>
      </c>
      <c r="E155" s="12">
        <f t="shared" si="14"/>
        <v>605875</v>
      </c>
    </row>
    <row r="156" spans="1:5">
      <c r="A156" s="8">
        <f t="shared" si="11"/>
        <v>190000</v>
      </c>
      <c r="B156" s="7">
        <f t="shared" si="12"/>
        <v>607250</v>
      </c>
      <c r="C156" s="8">
        <f t="shared" si="13"/>
        <v>1375</v>
      </c>
      <c r="E156" s="12">
        <f t="shared" si="14"/>
        <v>607250</v>
      </c>
    </row>
    <row r="157" spans="1:5">
      <c r="A157" s="8">
        <f t="shared" si="11"/>
        <v>191000</v>
      </c>
      <c r="B157" s="7">
        <f t="shared" si="12"/>
        <v>608625</v>
      </c>
      <c r="C157" s="8">
        <f t="shared" si="13"/>
        <v>1375</v>
      </c>
      <c r="E157" s="12">
        <f t="shared" si="14"/>
        <v>608625</v>
      </c>
    </row>
    <row r="158" spans="1:5">
      <c r="A158" s="8">
        <f t="shared" si="11"/>
        <v>192000</v>
      </c>
      <c r="B158" s="7">
        <f t="shared" si="12"/>
        <v>610000</v>
      </c>
      <c r="C158" s="8">
        <f t="shared" si="13"/>
        <v>1375</v>
      </c>
      <c r="E158" s="12">
        <f t="shared" si="14"/>
        <v>610000</v>
      </c>
    </row>
    <row r="159" spans="1:5">
      <c r="A159" s="8">
        <f t="shared" si="11"/>
        <v>193000</v>
      </c>
      <c r="B159" s="7">
        <f t="shared" si="12"/>
        <v>611375</v>
      </c>
      <c r="C159" s="8">
        <f t="shared" si="13"/>
        <v>1375</v>
      </c>
      <c r="E159" s="12">
        <f t="shared" si="14"/>
        <v>611375</v>
      </c>
    </row>
    <row r="160" spans="1:5">
      <c r="A160" s="8">
        <f t="shared" si="11"/>
        <v>194000</v>
      </c>
      <c r="B160" s="7">
        <f t="shared" si="12"/>
        <v>612750</v>
      </c>
      <c r="C160" s="8">
        <f t="shared" si="13"/>
        <v>1375</v>
      </c>
      <c r="E160" s="12">
        <f t="shared" si="14"/>
        <v>612750</v>
      </c>
    </row>
    <row r="161" spans="1:5">
      <c r="A161" s="8">
        <f t="shared" si="11"/>
        <v>195000</v>
      </c>
      <c r="B161" s="7">
        <f t="shared" si="12"/>
        <v>614125</v>
      </c>
      <c r="C161" s="8">
        <f t="shared" si="13"/>
        <v>1375</v>
      </c>
      <c r="E161" s="12">
        <f t="shared" si="14"/>
        <v>614125</v>
      </c>
    </row>
    <row r="162" spans="1:5">
      <c r="A162" s="8">
        <f t="shared" si="11"/>
        <v>196000</v>
      </c>
      <c r="B162" s="7">
        <f t="shared" si="12"/>
        <v>615500</v>
      </c>
      <c r="C162" s="8">
        <f t="shared" si="13"/>
        <v>1375</v>
      </c>
      <c r="E162" s="12">
        <f t="shared" si="14"/>
        <v>615500</v>
      </c>
    </row>
    <row r="163" spans="1:5">
      <c r="A163" s="8">
        <f t="shared" si="11"/>
        <v>197000</v>
      </c>
      <c r="B163" s="7">
        <f t="shared" si="12"/>
        <v>616875</v>
      </c>
      <c r="C163" s="8">
        <f t="shared" si="13"/>
        <v>1375</v>
      </c>
      <c r="E163" s="12">
        <f t="shared" si="14"/>
        <v>616875</v>
      </c>
    </row>
    <row r="164" spans="1:5">
      <c r="A164" s="8">
        <f t="shared" si="11"/>
        <v>198000</v>
      </c>
      <c r="B164" s="7">
        <f t="shared" si="12"/>
        <v>618250</v>
      </c>
      <c r="C164" s="8">
        <f t="shared" si="13"/>
        <v>1375</v>
      </c>
      <c r="E164" s="12">
        <f t="shared" si="14"/>
        <v>618250</v>
      </c>
    </row>
    <row r="165" spans="1:5">
      <c r="A165" s="8">
        <f t="shared" si="11"/>
        <v>199000</v>
      </c>
      <c r="B165" s="7">
        <f t="shared" si="12"/>
        <v>619625</v>
      </c>
      <c r="C165" s="8">
        <f t="shared" si="13"/>
        <v>1375</v>
      </c>
      <c r="E165" s="12">
        <f t="shared" si="14"/>
        <v>619625</v>
      </c>
    </row>
    <row r="166" spans="1:5">
      <c r="A166" s="8">
        <f t="shared" si="11"/>
        <v>200000</v>
      </c>
      <c r="B166" s="7">
        <f t="shared" si="12"/>
        <v>621000</v>
      </c>
      <c r="C166" s="8">
        <f t="shared" si="13"/>
        <v>1375</v>
      </c>
      <c r="E166" s="12">
        <f t="shared" si="14"/>
        <v>621000</v>
      </c>
    </row>
    <row r="167" spans="1:5">
      <c r="A167" s="8">
        <f t="shared" si="11"/>
        <v>201000</v>
      </c>
      <c r="B167" s="7">
        <f t="shared" si="12"/>
        <v>622375</v>
      </c>
      <c r="C167" s="8">
        <f t="shared" si="13"/>
        <v>1375</v>
      </c>
      <c r="E167" s="12">
        <f t="shared" si="14"/>
        <v>622375</v>
      </c>
    </row>
    <row r="168" spans="1:5">
      <c r="A168" s="8">
        <f t="shared" si="11"/>
        <v>202000</v>
      </c>
      <c r="B168" s="7">
        <f t="shared" si="12"/>
        <v>623750</v>
      </c>
      <c r="C168" s="8">
        <f t="shared" si="13"/>
        <v>1375</v>
      </c>
      <c r="E168" s="12">
        <f t="shared" si="14"/>
        <v>623750</v>
      </c>
    </row>
    <row r="169" spans="1:5">
      <c r="A169" s="8">
        <f t="shared" si="11"/>
        <v>203000</v>
      </c>
      <c r="B169" s="7">
        <f t="shared" si="12"/>
        <v>625125</v>
      </c>
      <c r="C169" s="8">
        <f t="shared" si="13"/>
        <v>1375</v>
      </c>
      <c r="E169" s="12">
        <f t="shared" si="14"/>
        <v>625125</v>
      </c>
    </row>
    <row r="170" spans="1:5">
      <c r="A170" s="8">
        <f t="shared" si="11"/>
        <v>204000</v>
      </c>
      <c r="B170" s="7">
        <f t="shared" si="12"/>
        <v>626500</v>
      </c>
      <c r="C170" s="8">
        <f t="shared" si="13"/>
        <v>1375</v>
      </c>
      <c r="E170" s="12">
        <f t="shared" si="14"/>
        <v>626500</v>
      </c>
    </row>
    <row r="171" spans="1:5">
      <c r="A171" s="8">
        <f t="shared" si="11"/>
        <v>205000</v>
      </c>
      <c r="B171" s="7">
        <f t="shared" si="12"/>
        <v>627875</v>
      </c>
      <c r="C171" s="8">
        <f t="shared" si="13"/>
        <v>1375</v>
      </c>
      <c r="E171" s="12">
        <f t="shared" si="14"/>
        <v>627875</v>
      </c>
    </row>
    <row r="172" spans="1:5">
      <c r="A172" s="8">
        <f t="shared" si="11"/>
        <v>206000</v>
      </c>
      <c r="B172" s="7">
        <f t="shared" si="12"/>
        <v>629250</v>
      </c>
      <c r="C172" s="8">
        <f t="shared" si="13"/>
        <v>1375</v>
      </c>
      <c r="E172" s="12">
        <f t="shared" si="14"/>
        <v>629250</v>
      </c>
    </row>
    <row r="173" spans="1:5">
      <c r="A173" s="8">
        <f t="shared" si="11"/>
        <v>207000</v>
      </c>
      <c r="B173" s="7">
        <f t="shared" si="12"/>
        <v>630625</v>
      </c>
      <c r="C173" s="8">
        <f t="shared" si="13"/>
        <v>1375</v>
      </c>
      <c r="E173" s="12">
        <f t="shared" si="14"/>
        <v>630625</v>
      </c>
    </row>
    <row r="174" spans="1:5">
      <c r="A174" s="8">
        <f t="shared" si="11"/>
        <v>208000</v>
      </c>
      <c r="B174" s="7">
        <f t="shared" si="12"/>
        <v>632000</v>
      </c>
      <c r="C174" s="8">
        <f t="shared" si="13"/>
        <v>1375</v>
      </c>
      <c r="E174" s="12">
        <f t="shared" si="14"/>
        <v>632000</v>
      </c>
    </row>
    <row r="175" spans="1:5">
      <c r="A175" s="8">
        <f t="shared" si="11"/>
        <v>209000</v>
      </c>
      <c r="B175" s="7">
        <f t="shared" si="12"/>
        <v>633375</v>
      </c>
      <c r="C175" s="8">
        <f t="shared" si="13"/>
        <v>1375</v>
      </c>
      <c r="E175" s="12">
        <f t="shared" si="14"/>
        <v>633375</v>
      </c>
    </row>
    <row r="176" spans="1:5">
      <c r="A176" s="8">
        <f t="shared" si="11"/>
        <v>210000</v>
      </c>
      <c r="B176" s="7">
        <f t="shared" si="12"/>
        <v>634750</v>
      </c>
      <c r="C176" s="8">
        <f t="shared" si="13"/>
        <v>1375</v>
      </c>
      <c r="E176" s="12">
        <f t="shared" si="14"/>
        <v>634750</v>
      </c>
    </row>
    <row r="177" spans="1:5">
      <c r="A177" s="8">
        <f t="shared" si="11"/>
        <v>211000</v>
      </c>
      <c r="B177" s="7">
        <f t="shared" si="12"/>
        <v>636125</v>
      </c>
      <c r="C177" s="8">
        <f t="shared" si="13"/>
        <v>1375</v>
      </c>
      <c r="E177" s="12">
        <f t="shared" si="14"/>
        <v>636125</v>
      </c>
    </row>
    <row r="178" spans="1:5">
      <c r="A178" s="8">
        <f t="shared" si="11"/>
        <v>212000</v>
      </c>
      <c r="B178" s="7">
        <f t="shared" si="12"/>
        <v>637500</v>
      </c>
      <c r="C178" s="8">
        <f t="shared" si="13"/>
        <v>1375</v>
      </c>
      <c r="E178" s="12">
        <f t="shared" si="14"/>
        <v>637500</v>
      </c>
    </row>
    <row r="179" spans="1:5">
      <c r="A179" s="8">
        <f t="shared" si="11"/>
        <v>213000</v>
      </c>
      <c r="B179" s="7">
        <f t="shared" si="12"/>
        <v>638875</v>
      </c>
      <c r="C179" s="8">
        <f t="shared" si="13"/>
        <v>1375</v>
      </c>
      <c r="E179" s="12">
        <f t="shared" si="14"/>
        <v>638875</v>
      </c>
    </row>
    <row r="180" spans="1:5">
      <c r="A180" s="8">
        <f t="shared" si="11"/>
        <v>214000</v>
      </c>
      <c r="B180" s="7">
        <f t="shared" si="12"/>
        <v>640250</v>
      </c>
      <c r="C180" s="8">
        <f t="shared" si="13"/>
        <v>1375</v>
      </c>
      <c r="E180" s="12">
        <f t="shared" si="14"/>
        <v>640250</v>
      </c>
    </row>
    <row r="181" spans="1:5">
      <c r="A181" s="8">
        <f t="shared" si="11"/>
        <v>215000</v>
      </c>
      <c r="B181" s="7">
        <f t="shared" si="12"/>
        <v>641625</v>
      </c>
      <c r="C181" s="8">
        <f t="shared" si="13"/>
        <v>1375</v>
      </c>
      <c r="E181" s="12">
        <f t="shared" si="14"/>
        <v>641625</v>
      </c>
    </row>
    <row r="182" spans="1:5">
      <c r="A182" s="8">
        <f t="shared" si="11"/>
        <v>216000</v>
      </c>
      <c r="B182" s="7">
        <f t="shared" si="12"/>
        <v>643000</v>
      </c>
      <c r="C182" s="8">
        <f t="shared" si="13"/>
        <v>1375</v>
      </c>
      <c r="E182" s="12">
        <f t="shared" si="14"/>
        <v>643000</v>
      </c>
    </row>
    <row r="183" spans="1:5">
      <c r="A183" s="8">
        <f t="shared" ref="A183:A226" si="15">A182+1000</f>
        <v>217000</v>
      </c>
      <c r="B183" s="7">
        <f t="shared" si="12"/>
        <v>644375</v>
      </c>
      <c r="C183" s="8">
        <f t="shared" si="13"/>
        <v>1375</v>
      </c>
      <c r="E183" s="12">
        <f t="shared" si="14"/>
        <v>644375</v>
      </c>
    </row>
    <row r="184" spans="1:5">
      <c r="A184" s="8">
        <f t="shared" si="15"/>
        <v>218000</v>
      </c>
      <c r="B184" s="7">
        <f t="shared" si="12"/>
        <v>645750</v>
      </c>
      <c r="C184" s="8">
        <f t="shared" si="13"/>
        <v>1375</v>
      </c>
      <c r="E184" s="12">
        <f t="shared" si="14"/>
        <v>645750</v>
      </c>
    </row>
    <row r="185" spans="1:5">
      <c r="A185" s="8">
        <f t="shared" si="15"/>
        <v>219000</v>
      </c>
      <c r="B185" s="7">
        <f t="shared" si="12"/>
        <v>647125</v>
      </c>
      <c r="C185" s="8">
        <f t="shared" si="13"/>
        <v>1375</v>
      </c>
      <c r="E185" s="12">
        <f t="shared" si="14"/>
        <v>647125</v>
      </c>
    </row>
    <row r="186" spans="1:5">
      <c r="A186" s="8">
        <f t="shared" si="15"/>
        <v>220000</v>
      </c>
      <c r="B186" s="7">
        <f t="shared" si="12"/>
        <v>648500</v>
      </c>
      <c r="C186" s="8">
        <f t="shared" si="13"/>
        <v>1375</v>
      </c>
      <c r="E186" s="12">
        <f t="shared" si="14"/>
        <v>648500</v>
      </c>
    </row>
    <row r="187" spans="1:5">
      <c r="A187" s="8">
        <f t="shared" si="15"/>
        <v>221000</v>
      </c>
      <c r="B187" s="7">
        <f t="shared" si="12"/>
        <v>649875</v>
      </c>
      <c r="C187" s="8">
        <f t="shared" si="13"/>
        <v>1375</v>
      </c>
      <c r="E187" s="12">
        <f t="shared" si="14"/>
        <v>649875</v>
      </c>
    </row>
    <row r="188" spans="1:5">
      <c r="A188" s="8">
        <f t="shared" si="15"/>
        <v>222000</v>
      </c>
      <c r="B188" s="7">
        <f t="shared" si="12"/>
        <v>651250</v>
      </c>
      <c r="C188" s="8">
        <f t="shared" si="13"/>
        <v>1375</v>
      </c>
      <c r="E188" s="12">
        <f t="shared" si="14"/>
        <v>651250</v>
      </c>
    </row>
    <row r="189" spans="1:5">
      <c r="A189" s="8">
        <f t="shared" si="15"/>
        <v>223000</v>
      </c>
      <c r="B189" s="7">
        <f t="shared" si="12"/>
        <v>652625</v>
      </c>
      <c r="C189" s="8">
        <f t="shared" si="13"/>
        <v>1375</v>
      </c>
      <c r="E189" s="12">
        <f t="shared" si="14"/>
        <v>652625</v>
      </c>
    </row>
    <row r="190" spans="1:5">
      <c r="A190" s="8">
        <f t="shared" si="15"/>
        <v>224000</v>
      </c>
      <c r="B190" s="7">
        <f t="shared" si="12"/>
        <v>654000</v>
      </c>
      <c r="C190" s="8">
        <f t="shared" si="13"/>
        <v>1375</v>
      </c>
      <c r="E190" s="12">
        <f t="shared" si="14"/>
        <v>654000</v>
      </c>
    </row>
    <row r="191" spans="1:5">
      <c r="A191" s="8">
        <f t="shared" si="15"/>
        <v>225000</v>
      </c>
      <c r="B191" s="7">
        <f t="shared" si="12"/>
        <v>655375</v>
      </c>
      <c r="C191" s="8">
        <f t="shared" si="13"/>
        <v>1375</v>
      </c>
      <c r="E191" s="12">
        <f t="shared" si="14"/>
        <v>655375</v>
      </c>
    </row>
    <row r="192" spans="1:5">
      <c r="A192" s="8">
        <f t="shared" si="15"/>
        <v>226000</v>
      </c>
      <c r="B192" s="7">
        <f t="shared" si="12"/>
        <v>656750</v>
      </c>
      <c r="C192" s="8">
        <f t="shared" si="13"/>
        <v>1375</v>
      </c>
      <c r="E192" s="12">
        <f t="shared" si="14"/>
        <v>656750</v>
      </c>
    </row>
    <row r="193" spans="1:5">
      <c r="A193" s="8">
        <f t="shared" si="15"/>
        <v>227000</v>
      </c>
      <c r="B193" s="7">
        <f t="shared" si="12"/>
        <v>658125</v>
      </c>
      <c r="C193" s="8">
        <f t="shared" si="13"/>
        <v>1375</v>
      </c>
      <c r="E193" s="12">
        <f t="shared" si="14"/>
        <v>658125</v>
      </c>
    </row>
    <row r="194" spans="1:5">
      <c r="A194" s="8">
        <f t="shared" si="15"/>
        <v>228000</v>
      </c>
      <c r="B194" s="7">
        <f t="shared" si="12"/>
        <v>659500</v>
      </c>
      <c r="C194" s="8">
        <f t="shared" si="13"/>
        <v>1375</v>
      </c>
      <c r="E194" s="12">
        <f t="shared" si="14"/>
        <v>659500</v>
      </c>
    </row>
    <row r="195" spans="1:5">
      <c r="A195" s="8">
        <f t="shared" si="15"/>
        <v>229000</v>
      </c>
      <c r="B195" s="7">
        <f t="shared" si="12"/>
        <v>660875</v>
      </c>
      <c r="C195" s="8">
        <f t="shared" si="13"/>
        <v>1375</v>
      </c>
      <c r="E195" s="12">
        <f t="shared" si="14"/>
        <v>660875</v>
      </c>
    </row>
    <row r="196" spans="1:5">
      <c r="A196" s="8">
        <f t="shared" si="15"/>
        <v>230000</v>
      </c>
      <c r="B196" s="7">
        <f t="shared" si="12"/>
        <v>662250</v>
      </c>
      <c r="C196" s="8">
        <f t="shared" si="13"/>
        <v>1375</v>
      </c>
      <c r="E196" s="12">
        <f t="shared" si="14"/>
        <v>662250</v>
      </c>
    </row>
    <row r="197" spans="1:5">
      <c r="A197" s="8">
        <f t="shared" si="15"/>
        <v>231000</v>
      </c>
      <c r="B197" s="7">
        <f t="shared" si="12"/>
        <v>663625</v>
      </c>
      <c r="C197" s="8">
        <f t="shared" si="13"/>
        <v>1375</v>
      </c>
      <c r="E197" s="12">
        <f t="shared" si="14"/>
        <v>663625</v>
      </c>
    </row>
    <row r="198" spans="1:5">
      <c r="A198" s="8">
        <f t="shared" si="15"/>
        <v>232000</v>
      </c>
      <c r="B198" s="7">
        <f t="shared" si="12"/>
        <v>665000</v>
      </c>
      <c r="C198" s="8">
        <f t="shared" si="13"/>
        <v>1375</v>
      </c>
      <c r="E198" s="12">
        <f t="shared" si="14"/>
        <v>665000</v>
      </c>
    </row>
    <row r="199" spans="1:5">
      <c r="A199" s="8">
        <f t="shared" si="15"/>
        <v>233000</v>
      </c>
      <c r="B199" s="7">
        <f t="shared" ref="B199:B227" si="16">IF(A199&lt;40000,0,IF(A199&gt;=260000,703500,IF(A199&gt;=120000,511000+110000/80000*(A199-120000),IF(A199&gt;=60000,401000+110000/60000*(A199-60000),IF(A199&gt;=40000,291000+110000/20000*(A199-40000))))))</f>
        <v>666375</v>
      </c>
      <c r="C199" s="8">
        <f t="shared" si="13"/>
        <v>1375</v>
      </c>
      <c r="E199" s="12">
        <f t="shared" si="14"/>
        <v>666375</v>
      </c>
    </row>
    <row r="200" spans="1:5">
      <c r="A200" s="8">
        <f t="shared" si="15"/>
        <v>234000</v>
      </c>
      <c r="B200" s="7">
        <f t="shared" si="16"/>
        <v>667750</v>
      </c>
      <c r="C200" s="8">
        <f t="shared" ref="C200:C227" si="17">B200-B199</f>
        <v>1375</v>
      </c>
      <c r="E200" s="12">
        <f t="shared" si="14"/>
        <v>667750</v>
      </c>
    </row>
    <row r="201" spans="1:5">
      <c r="A201" s="8">
        <f t="shared" si="15"/>
        <v>235000</v>
      </c>
      <c r="B201" s="7">
        <f t="shared" si="16"/>
        <v>669125</v>
      </c>
      <c r="C201" s="8">
        <f t="shared" si="17"/>
        <v>1375</v>
      </c>
      <c r="E201" s="12">
        <f t="shared" si="14"/>
        <v>669125</v>
      </c>
    </row>
    <row r="202" spans="1:5">
      <c r="A202" s="8">
        <f t="shared" si="15"/>
        <v>236000</v>
      </c>
      <c r="B202" s="7">
        <f t="shared" si="16"/>
        <v>670500</v>
      </c>
      <c r="C202" s="8">
        <f t="shared" si="17"/>
        <v>1375</v>
      </c>
      <c r="E202" s="12">
        <f t="shared" si="14"/>
        <v>670500</v>
      </c>
    </row>
    <row r="203" spans="1:5">
      <c r="A203" s="8">
        <f t="shared" si="15"/>
        <v>237000</v>
      </c>
      <c r="B203" s="7">
        <f t="shared" si="16"/>
        <v>671875</v>
      </c>
      <c r="C203" s="8">
        <f t="shared" si="17"/>
        <v>1375</v>
      </c>
      <c r="E203" s="12">
        <f t="shared" si="14"/>
        <v>671875</v>
      </c>
    </row>
    <row r="204" spans="1:5">
      <c r="A204" s="8">
        <f t="shared" si="15"/>
        <v>238000</v>
      </c>
      <c r="B204" s="7">
        <f t="shared" si="16"/>
        <v>673250</v>
      </c>
      <c r="C204" s="8">
        <f t="shared" si="17"/>
        <v>1375</v>
      </c>
      <c r="E204" s="12">
        <f t="shared" si="14"/>
        <v>673250</v>
      </c>
    </row>
    <row r="205" spans="1:5">
      <c r="A205" s="8">
        <f t="shared" si="15"/>
        <v>239000</v>
      </c>
      <c r="B205" s="7">
        <f t="shared" si="16"/>
        <v>674625</v>
      </c>
      <c r="C205" s="8">
        <f t="shared" si="17"/>
        <v>1375</v>
      </c>
      <c r="E205" s="12">
        <f t="shared" si="14"/>
        <v>674625</v>
      </c>
    </row>
    <row r="206" spans="1:5">
      <c r="A206" s="8">
        <f t="shared" si="15"/>
        <v>240000</v>
      </c>
      <c r="B206" s="7">
        <f t="shared" si="16"/>
        <v>676000</v>
      </c>
      <c r="C206" s="8">
        <f t="shared" si="17"/>
        <v>1375</v>
      </c>
      <c r="E206" s="12">
        <f t="shared" si="14"/>
        <v>676000</v>
      </c>
    </row>
    <row r="207" spans="1:5">
      <c r="A207" s="8">
        <f t="shared" si="15"/>
        <v>241000</v>
      </c>
      <c r="B207" s="7">
        <f t="shared" si="16"/>
        <v>677375</v>
      </c>
      <c r="C207" s="8">
        <f t="shared" si="17"/>
        <v>1375</v>
      </c>
      <c r="E207" s="12">
        <f t="shared" si="14"/>
        <v>677375</v>
      </c>
    </row>
    <row r="208" spans="1:5">
      <c r="A208" s="8">
        <f t="shared" si="15"/>
        <v>242000</v>
      </c>
      <c r="B208" s="7">
        <f t="shared" si="16"/>
        <v>678750</v>
      </c>
      <c r="C208" s="8">
        <f t="shared" si="17"/>
        <v>1375</v>
      </c>
      <c r="E208" s="12">
        <f t="shared" si="14"/>
        <v>678750</v>
      </c>
    </row>
    <row r="209" spans="1:5">
      <c r="A209" s="8">
        <f t="shared" si="15"/>
        <v>243000</v>
      </c>
      <c r="B209" s="7">
        <f t="shared" si="16"/>
        <v>680125</v>
      </c>
      <c r="C209" s="8">
        <f t="shared" si="17"/>
        <v>1375</v>
      </c>
      <c r="E209" s="12">
        <f t="shared" si="14"/>
        <v>680125</v>
      </c>
    </row>
    <row r="210" spans="1:5">
      <c r="A210" s="8">
        <f t="shared" si="15"/>
        <v>244000</v>
      </c>
      <c r="B210" s="7">
        <f t="shared" si="16"/>
        <v>681500</v>
      </c>
      <c r="C210" s="8">
        <f t="shared" si="17"/>
        <v>1375</v>
      </c>
      <c r="E210" s="12">
        <f t="shared" si="14"/>
        <v>681500</v>
      </c>
    </row>
    <row r="211" spans="1:5">
      <c r="A211" s="8">
        <f t="shared" si="15"/>
        <v>245000</v>
      </c>
      <c r="B211" s="7">
        <f t="shared" si="16"/>
        <v>682875</v>
      </c>
      <c r="C211" s="8">
        <f t="shared" si="17"/>
        <v>1375</v>
      </c>
      <c r="E211" s="12">
        <f t="shared" si="14"/>
        <v>682875</v>
      </c>
    </row>
    <row r="212" spans="1:5">
      <c r="A212" s="8">
        <f t="shared" si="15"/>
        <v>246000</v>
      </c>
      <c r="B212" s="7">
        <f t="shared" si="16"/>
        <v>684250</v>
      </c>
      <c r="C212" s="8">
        <f t="shared" si="17"/>
        <v>1375</v>
      </c>
      <c r="E212" s="12">
        <f t="shared" si="14"/>
        <v>684250</v>
      </c>
    </row>
    <row r="213" spans="1:5">
      <c r="A213" s="8">
        <f t="shared" si="15"/>
        <v>247000</v>
      </c>
      <c r="B213" s="7">
        <f t="shared" si="16"/>
        <v>685625</v>
      </c>
      <c r="C213" s="8">
        <f t="shared" si="17"/>
        <v>1375</v>
      </c>
      <c r="E213" s="12">
        <f t="shared" si="14"/>
        <v>685625</v>
      </c>
    </row>
    <row r="214" spans="1:5">
      <c r="A214" s="8">
        <f t="shared" si="15"/>
        <v>248000</v>
      </c>
      <c r="B214" s="7">
        <f t="shared" si="16"/>
        <v>687000</v>
      </c>
      <c r="C214" s="8">
        <f t="shared" si="17"/>
        <v>1375</v>
      </c>
      <c r="E214" s="12">
        <f t="shared" si="14"/>
        <v>687000</v>
      </c>
    </row>
    <row r="215" spans="1:5">
      <c r="A215" s="8">
        <f t="shared" si="15"/>
        <v>249000</v>
      </c>
      <c r="B215" s="7">
        <f t="shared" si="16"/>
        <v>688375</v>
      </c>
      <c r="C215" s="8">
        <f t="shared" si="17"/>
        <v>1375</v>
      </c>
      <c r="E215" s="12">
        <f t="shared" si="14"/>
        <v>688375</v>
      </c>
    </row>
    <row r="216" spans="1:5">
      <c r="A216" s="8">
        <f t="shared" si="15"/>
        <v>250000</v>
      </c>
      <c r="B216" s="7">
        <f t="shared" si="16"/>
        <v>689750</v>
      </c>
      <c r="C216" s="8">
        <f t="shared" si="17"/>
        <v>1375</v>
      </c>
      <c r="E216" s="12">
        <f t="shared" ref="E216:E227" si="18">IF(A216&lt;40000,0,IF(A216&lt;=60000,291000+(A216-40000)*110000/20000,IF(A216&lt;=120000,401000+(A216-60000)*110000/60000,IF(A216&lt;=260000,511000+(A216-120000)*110000/80000,703500))))</f>
        <v>689750</v>
      </c>
    </row>
    <row r="217" spans="1:5">
      <c r="A217" s="8">
        <f t="shared" si="15"/>
        <v>251000</v>
      </c>
      <c r="B217" s="7">
        <f t="shared" si="16"/>
        <v>691125</v>
      </c>
      <c r="C217" s="8">
        <f t="shared" si="17"/>
        <v>1375</v>
      </c>
      <c r="E217" s="12">
        <f t="shared" si="18"/>
        <v>691125</v>
      </c>
    </row>
    <row r="218" spans="1:5">
      <c r="A218" s="8">
        <f t="shared" si="15"/>
        <v>252000</v>
      </c>
      <c r="B218" s="7">
        <f t="shared" si="16"/>
        <v>692500</v>
      </c>
      <c r="C218" s="8">
        <f t="shared" si="17"/>
        <v>1375</v>
      </c>
      <c r="E218" s="12">
        <f t="shared" si="18"/>
        <v>692500</v>
      </c>
    </row>
    <row r="219" spans="1:5">
      <c r="A219" s="8">
        <f t="shared" si="15"/>
        <v>253000</v>
      </c>
      <c r="B219" s="7">
        <f t="shared" si="16"/>
        <v>693875</v>
      </c>
      <c r="C219" s="8">
        <f t="shared" si="17"/>
        <v>1375</v>
      </c>
      <c r="E219" s="12">
        <f t="shared" si="18"/>
        <v>693875</v>
      </c>
    </row>
    <row r="220" spans="1:5">
      <c r="A220" s="8">
        <f t="shared" si="15"/>
        <v>254000</v>
      </c>
      <c r="B220" s="7">
        <f t="shared" si="16"/>
        <v>695250</v>
      </c>
      <c r="C220" s="8">
        <f t="shared" si="17"/>
        <v>1375</v>
      </c>
      <c r="E220" s="12">
        <f t="shared" si="18"/>
        <v>695250</v>
      </c>
    </row>
    <row r="221" spans="1:5">
      <c r="A221" s="8">
        <f t="shared" si="15"/>
        <v>255000</v>
      </c>
      <c r="B221" s="7">
        <f t="shared" si="16"/>
        <v>696625</v>
      </c>
      <c r="C221" s="8">
        <f t="shared" si="17"/>
        <v>1375</v>
      </c>
      <c r="E221" s="12">
        <f t="shared" si="18"/>
        <v>696625</v>
      </c>
    </row>
    <row r="222" spans="1:5">
      <c r="A222" s="8">
        <f t="shared" si="15"/>
        <v>256000</v>
      </c>
      <c r="B222" s="7">
        <f t="shared" si="16"/>
        <v>698000</v>
      </c>
      <c r="C222" s="8">
        <f t="shared" si="17"/>
        <v>1375</v>
      </c>
      <c r="E222" s="12">
        <f t="shared" si="18"/>
        <v>698000</v>
      </c>
    </row>
    <row r="223" spans="1:5">
      <c r="A223" s="8">
        <f t="shared" si="15"/>
        <v>257000</v>
      </c>
      <c r="B223" s="7">
        <f t="shared" si="16"/>
        <v>699375</v>
      </c>
      <c r="C223" s="8">
        <f t="shared" si="17"/>
        <v>1375</v>
      </c>
      <c r="E223" s="12">
        <f t="shared" si="18"/>
        <v>699375</v>
      </c>
    </row>
    <row r="224" spans="1:5">
      <c r="A224" s="8">
        <f t="shared" si="15"/>
        <v>258000</v>
      </c>
      <c r="B224" s="7">
        <f t="shared" si="16"/>
        <v>700750</v>
      </c>
      <c r="C224" s="8">
        <f t="shared" si="17"/>
        <v>1375</v>
      </c>
      <c r="E224" s="12">
        <f t="shared" si="18"/>
        <v>700750</v>
      </c>
    </row>
    <row r="225" spans="1:5">
      <c r="A225" s="8">
        <f t="shared" si="15"/>
        <v>259000</v>
      </c>
      <c r="B225" s="7">
        <f t="shared" si="16"/>
        <v>702125</v>
      </c>
      <c r="C225" s="8">
        <f t="shared" si="17"/>
        <v>1375</v>
      </c>
      <c r="E225" s="12">
        <f t="shared" si="18"/>
        <v>702125</v>
      </c>
    </row>
    <row r="226" spans="1:5">
      <c r="A226" s="8">
        <f t="shared" si="15"/>
        <v>260000</v>
      </c>
      <c r="B226" s="7">
        <f t="shared" si="16"/>
        <v>703500</v>
      </c>
      <c r="C226" s="8">
        <f t="shared" si="17"/>
        <v>1375</v>
      </c>
      <c r="E226" s="12">
        <f t="shared" si="18"/>
        <v>703500</v>
      </c>
    </row>
    <row r="227" spans="1:5">
      <c r="A227" s="8">
        <v>260001</v>
      </c>
      <c r="B227" s="7">
        <f t="shared" si="16"/>
        <v>703500</v>
      </c>
      <c r="C227" s="8">
        <f t="shared" si="17"/>
        <v>0</v>
      </c>
      <c r="E227" s="12">
        <f t="shared" si="18"/>
        <v>703500</v>
      </c>
    </row>
    <row r="228" spans="1:5">
      <c r="B228" s="7"/>
    </row>
    <row r="229" spans="1:5">
      <c r="B229" s="7"/>
    </row>
    <row r="230" spans="1:5">
      <c r="B230" s="7"/>
    </row>
    <row r="231" spans="1:5">
      <c r="B231" s="7"/>
    </row>
    <row r="232" spans="1:5">
      <c r="B232" s="7"/>
    </row>
    <row r="233" spans="1:5">
      <c r="B233" s="7"/>
    </row>
    <row r="234" spans="1:5">
      <c r="B234" s="7"/>
    </row>
    <row r="235" spans="1:5">
      <c r="B235" s="7"/>
    </row>
    <row r="236" spans="1:5">
      <c r="B236" s="7"/>
    </row>
    <row r="237" spans="1:5">
      <c r="B237" s="7"/>
    </row>
    <row r="238" spans="1:5">
      <c r="B238" s="7"/>
    </row>
    <row r="239" spans="1:5">
      <c r="B239" s="7"/>
    </row>
    <row r="240" spans="1:5">
      <c r="B240" s="7"/>
    </row>
    <row r="241" spans="2:2">
      <c r="B241" s="7"/>
    </row>
    <row r="242" spans="2:2">
      <c r="B242" s="7"/>
    </row>
    <row r="243" spans="2:2">
      <c r="B243" s="7"/>
    </row>
    <row r="244" spans="2:2">
      <c r="B244" s="7"/>
    </row>
    <row r="245" spans="2:2">
      <c r="B245" s="7"/>
    </row>
    <row r="246" spans="2:2">
      <c r="B246" s="7"/>
    </row>
    <row r="247" spans="2:2">
      <c r="B247" s="7"/>
    </row>
    <row r="248" spans="2:2">
      <c r="B248" s="7"/>
    </row>
    <row r="249" spans="2:2">
      <c r="B249" s="7"/>
    </row>
    <row r="250" spans="2:2">
      <c r="B250" s="7"/>
    </row>
    <row r="251" spans="2:2">
      <c r="B251" s="7"/>
    </row>
    <row r="252" spans="2:2">
      <c r="B252" s="7"/>
    </row>
    <row r="253" spans="2:2">
      <c r="B253" s="7"/>
    </row>
    <row r="254" spans="2:2">
      <c r="B254" s="7"/>
    </row>
    <row r="255" spans="2:2">
      <c r="B255" s="7"/>
    </row>
    <row r="256" spans="2:2">
      <c r="B256" s="7"/>
    </row>
    <row r="257" spans="2:2">
      <c r="B257" s="7"/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Referenzmittel</vt:lpstr>
      <vt:lpstr>Festivals</vt:lpstr>
      <vt:lpstr>Formel</vt:lpstr>
      <vt:lpstr>Diagramm1</vt:lpstr>
      <vt:lpstr>Festivals!_Hlk182989915</vt:lpstr>
      <vt:lpstr>Festivals!Druckbereich</vt:lpstr>
      <vt:lpstr>Referenzmittel!Druckbereich</vt:lpstr>
      <vt:lpstr>Festivals!Drucktitel</vt:lpstr>
      <vt:lpstr>Festivals!OLE_LINK1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Heide Semmelrock</cp:lastModifiedBy>
  <cp:lastPrinted>2025-12-16T08:44:18Z</cp:lastPrinted>
  <dcterms:created xsi:type="dcterms:W3CDTF">2006-09-07T07:45:33Z</dcterms:created>
  <dcterms:modified xsi:type="dcterms:W3CDTF">2025-12-16T08:54:01Z</dcterms:modified>
</cp:coreProperties>
</file>